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5baa621924141c95/Dokumenty/0_0_A_Dziekan/Programy studiów/Ekonomia_2021_NOWE/WERSJE KOŃCOWE/EKONOMIA I STOPIEŃ/WK/na stronę/"/>
    </mc:Choice>
  </mc:AlternateContent>
  <xr:revisionPtr revIDLastSave="0" documentId="14_{634119DE-A01B-4455-9828-8D2D3C22CBA7}" xr6:coauthVersionLast="46" xr6:coauthVersionMax="46" xr10:uidLastSave="{00000000-0000-0000-0000-000000000000}"/>
  <bookViews>
    <workbookView xWindow="-120" yWindow="-120" windowWidth="29040" windowHeight="15840" tabRatio="334" xr2:uid="{00000000-000D-0000-FFFF-FFFF00000000}"/>
  </bookViews>
  <sheets>
    <sheet name="Ekonomia stacjonarne 1st.WK" sheetId="3" r:id="rId1"/>
    <sheet name="Ekonomia NIEstacjonarne 1st.WK" sheetId="5" r:id="rId2"/>
  </sheets>
  <definedNames>
    <definedName name="_xlnm.Print_Area" localSheetId="1">'Ekonomia NIEstacjonarne 1st.WK'!$A$1:$AH$91</definedName>
    <definedName name="_xlnm.Print_Area" localSheetId="0">'Ekonomia stacjonarne 1st.WK'!$A$1:$AH$93</definedName>
    <definedName name="_xlnm.Print_Titles" localSheetId="1">'Ekonomia NIEstacjonarne 1st.WK'!$3:$6</definedName>
    <definedName name="_xlnm.Print_Titles" localSheetId="0">'Ekonomia stacjonarne 1st.WK'!$3:$6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75" i="5" l="1"/>
  <c r="AD76" i="5"/>
  <c r="AD77" i="5"/>
  <c r="AD78" i="5"/>
  <c r="AD79" i="5"/>
  <c r="AD80" i="5"/>
  <c r="AD81" i="5"/>
  <c r="AD82" i="5"/>
  <c r="AD83" i="5"/>
  <c r="AD84" i="5"/>
  <c r="AD85" i="5"/>
  <c r="AD74" i="5"/>
  <c r="AD62" i="5"/>
  <c r="AD63" i="5"/>
  <c r="AD64" i="5"/>
  <c r="AD65" i="5"/>
  <c r="AD66" i="5"/>
  <c r="AD67" i="5"/>
  <c r="AD68" i="5"/>
  <c r="AD69" i="5"/>
  <c r="AD70" i="5"/>
  <c r="AD71" i="5"/>
  <c r="AD61" i="5"/>
  <c r="AD49" i="5"/>
  <c r="AD50" i="5"/>
  <c r="AD51" i="5"/>
  <c r="AD52" i="5"/>
  <c r="AD53" i="5"/>
  <c r="AD54" i="5"/>
  <c r="AD55" i="5"/>
  <c r="AD56" i="5"/>
  <c r="AD57" i="5"/>
  <c r="AD58" i="5"/>
  <c r="AD48" i="5"/>
  <c r="AD44" i="5"/>
  <c r="AD45" i="5"/>
  <c r="AD43" i="5"/>
  <c r="AD76" i="3"/>
  <c r="AD77" i="3"/>
  <c r="AD78" i="3"/>
  <c r="AD79" i="3"/>
  <c r="AD80" i="3"/>
  <c r="AD81" i="3"/>
  <c r="AD82" i="3"/>
  <c r="AD83" i="3"/>
  <c r="AD84" i="3"/>
  <c r="AD85" i="3"/>
  <c r="AD86" i="3"/>
  <c r="AD75" i="3"/>
  <c r="AD63" i="3"/>
  <c r="AD64" i="3"/>
  <c r="AD65" i="3"/>
  <c r="AD66" i="3"/>
  <c r="AD67" i="3"/>
  <c r="AD68" i="3"/>
  <c r="AD69" i="3"/>
  <c r="AD70" i="3"/>
  <c r="AD71" i="3"/>
  <c r="AD72" i="3"/>
  <c r="AD62" i="3"/>
  <c r="AD50" i="3"/>
  <c r="AD51" i="3"/>
  <c r="AD52" i="3"/>
  <c r="AD53" i="3"/>
  <c r="AD54" i="3"/>
  <c r="AD55" i="3"/>
  <c r="AD56" i="3"/>
  <c r="AD57" i="3"/>
  <c r="AD58" i="3"/>
  <c r="AD59" i="3"/>
  <c r="AD49" i="3"/>
  <c r="AD45" i="3"/>
  <c r="AD46" i="3"/>
  <c r="AD44" i="3"/>
  <c r="P41" i="5" l="1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O41" i="5"/>
  <c r="K41" i="5"/>
  <c r="L41" i="5"/>
  <c r="M41" i="5"/>
  <c r="N41" i="5"/>
  <c r="J41" i="5"/>
  <c r="D41" i="5"/>
  <c r="V42" i="3"/>
  <c r="W42" i="3"/>
  <c r="X42" i="3"/>
  <c r="Y42" i="3"/>
  <c r="Z42" i="3"/>
  <c r="AA42" i="3"/>
  <c r="AB42" i="3"/>
  <c r="AC42" i="3"/>
  <c r="U42" i="3"/>
  <c r="T42" i="3"/>
  <c r="P42" i="3"/>
  <c r="Q42" i="3"/>
  <c r="R42" i="3"/>
  <c r="S42" i="3"/>
  <c r="O42" i="3"/>
  <c r="K42" i="3"/>
  <c r="L42" i="3"/>
  <c r="M42" i="3"/>
  <c r="N42" i="3"/>
  <c r="J42" i="3"/>
  <c r="F42" i="3"/>
  <c r="AH42" i="3"/>
  <c r="AF42" i="3"/>
  <c r="AD42" i="3"/>
  <c r="D42" i="3"/>
  <c r="AH41" i="5"/>
  <c r="AF41" i="5"/>
  <c r="AD41" i="5"/>
  <c r="F41" i="5"/>
  <c r="AE76" i="3"/>
  <c r="AE77" i="3"/>
  <c r="AE78" i="3"/>
  <c r="AE79" i="3"/>
  <c r="AE80" i="3"/>
  <c r="AE81" i="3"/>
  <c r="AE82" i="3"/>
  <c r="AE83" i="3"/>
  <c r="AE84" i="3"/>
  <c r="AE85" i="3"/>
  <c r="AE86" i="3"/>
  <c r="AE75" i="3"/>
  <c r="AE63" i="3"/>
  <c r="AE64" i="3"/>
  <c r="AE65" i="3"/>
  <c r="AE66" i="3"/>
  <c r="AE67" i="3"/>
  <c r="AE68" i="3"/>
  <c r="AE69" i="3"/>
  <c r="AE70" i="3"/>
  <c r="AE71" i="3"/>
  <c r="AE72" i="3"/>
  <c r="AE62" i="3"/>
  <c r="AE50" i="3"/>
  <c r="AE51" i="3"/>
  <c r="AE52" i="3"/>
  <c r="AE53" i="3"/>
  <c r="AE54" i="3"/>
  <c r="AE55" i="3"/>
  <c r="AE56" i="3"/>
  <c r="AE57" i="3"/>
  <c r="AE58" i="3"/>
  <c r="AE59" i="3"/>
  <c r="AE49" i="3"/>
  <c r="AE44" i="3"/>
  <c r="AE32" i="3"/>
  <c r="AE33" i="3"/>
  <c r="AE34" i="3"/>
  <c r="AE35" i="3"/>
  <c r="AE36" i="3"/>
  <c r="AE37" i="3"/>
  <c r="AE38" i="3"/>
  <c r="AE39" i="3"/>
  <c r="AE40" i="3"/>
  <c r="AE41" i="3"/>
  <c r="AE31" i="3"/>
  <c r="AE42" i="3" s="1"/>
  <c r="AE19" i="3"/>
  <c r="AE20" i="3"/>
  <c r="AE21" i="3"/>
  <c r="AE22" i="3"/>
  <c r="AE23" i="3"/>
  <c r="AE24" i="3"/>
  <c r="AE25" i="3"/>
  <c r="AE26" i="3"/>
  <c r="AE29" i="3" s="1"/>
  <c r="AE27" i="3"/>
  <c r="AE28" i="3"/>
  <c r="AE18" i="3"/>
  <c r="AE9" i="3"/>
  <c r="AE10" i="3"/>
  <c r="AE11" i="3"/>
  <c r="AE12" i="3"/>
  <c r="AE13" i="3"/>
  <c r="AE14" i="3"/>
  <c r="AE8" i="3"/>
  <c r="AE75" i="5"/>
  <c r="AE76" i="5"/>
  <c r="AE77" i="5"/>
  <c r="AE78" i="5"/>
  <c r="AE79" i="5"/>
  <c r="AE80" i="5"/>
  <c r="AE81" i="5"/>
  <c r="AE82" i="5"/>
  <c r="AE83" i="5"/>
  <c r="AE84" i="5"/>
  <c r="AE85" i="5"/>
  <c r="AE74" i="5"/>
  <c r="AE62" i="5"/>
  <c r="AE63" i="5"/>
  <c r="AE64" i="5"/>
  <c r="AE65" i="5"/>
  <c r="AE66" i="5"/>
  <c r="AE67" i="5"/>
  <c r="AE68" i="5"/>
  <c r="AE69" i="5"/>
  <c r="AE70" i="5"/>
  <c r="AE71" i="5"/>
  <c r="AE61" i="5"/>
  <c r="AE49" i="5"/>
  <c r="AE50" i="5"/>
  <c r="AE51" i="5"/>
  <c r="AE52" i="5"/>
  <c r="AE53" i="5"/>
  <c r="AE54" i="5"/>
  <c r="AE55" i="5"/>
  <c r="AE56" i="5"/>
  <c r="AE57" i="5"/>
  <c r="AE58" i="5"/>
  <c r="AE48" i="5"/>
  <c r="AE44" i="5"/>
  <c r="AE45" i="5"/>
  <c r="AE43" i="5"/>
  <c r="AE31" i="5"/>
  <c r="AE32" i="5"/>
  <c r="AE33" i="5"/>
  <c r="AE34" i="5"/>
  <c r="AE35" i="5"/>
  <c r="AE36" i="5"/>
  <c r="AE37" i="5"/>
  <c r="AE38" i="5"/>
  <c r="AE39" i="5"/>
  <c r="AE40" i="5"/>
  <c r="AE30" i="5"/>
  <c r="AE18" i="5"/>
  <c r="AE19" i="5"/>
  <c r="AE20" i="5"/>
  <c r="AE21" i="5"/>
  <c r="AE22" i="5"/>
  <c r="AE23" i="5"/>
  <c r="AE24" i="5"/>
  <c r="AE25" i="5"/>
  <c r="AE26" i="5"/>
  <c r="AE27" i="5"/>
  <c r="AE17" i="5"/>
  <c r="AE10" i="5"/>
  <c r="AE11" i="5"/>
  <c r="AE12" i="5"/>
  <c r="AE13" i="5"/>
  <c r="AE14" i="5"/>
  <c r="AE9" i="5"/>
  <c r="AE8" i="5"/>
  <c r="AE41" i="5" l="1"/>
  <c r="L11" i="5"/>
  <c r="D15" i="5"/>
  <c r="E15" i="5"/>
  <c r="F15" i="5"/>
  <c r="J15" i="5"/>
  <c r="K15" i="5"/>
  <c r="M15" i="5"/>
  <c r="AH86" i="5"/>
  <c r="AF86" i="5"/>
  <c r="AD86" i="5"/>
  <c r="AC86" i="5"/>
  <c r="AB86" i="5"/>
  <c r="AA86" i="5"/>
  <c r="Z86" i="5"/>
  <c r="Y86" i="5"/>
  <c r="X86" i="5"/>
  <c r="W86" i="5"/>
  <c r="V86" i="5"/>
  <c r="U86" i="5"/>
  <c r="T86" i="5"/>
  <c r="R86" i="5"/>
  <c r="Q86" i="5"/>
  <c r="P86" i="5"/>
  <c r="O86" i="5"/>
  <c r="N86" i="5"/>
  <c r="M86" i="5"/>
  <c r="L86" i="5"/>
  <c r="K86" i="5"/>
  <c r="J86" i="5"/>
  <c r="F86" i="5"/>
  <c r="E86" i="5"/>
  <c r="D86" i="5"/>
  <c r="I85" i="5"/>
  <c r="H85" i="5"/>
  <c r="I84" i="5"/>
  <c r="H84" i="5"/>
  <c r="I83" i="5"/>
  <c r="H83" i="5"/>
  <c r="I82" i="5"/>
  <c r="H82" i="5"/>
  <c r="AG81" i="5"/>
  <c r="I81" i="5"/>
  <c r="H81" i="5"/>
  <c r="AG80" i="5"/>
  <c r="I80" i="5"/>
  <c r="H80" i="5"/>
  <c r="I79" i="5"/>
  <c r="H79" i="5"/>
  <c r="I78" i="5"/>
  <c r="H78" i="5"/>
  <c r="I77" i="5"/>
  <c r="H77" i="5"/>
  <c r="I76" i="5"/>
  <c r="H76" i="5"/>
  <c r="I75" i="5"/>
  <c r="H75" i="5"/>
  <c r="AG74" i="5"/>
  <c r="I74" i="5"/>
  <c r="H74" i="5"/>
  <c r="AH72" i="5"/>
  <c r="AF72" i="5"/>
  <c r="AD72" i="5"/>
  <c r="AC72" i="5"/>
  <c r="AB72" i="5"/>
  <c r="AA72" i="5"/>
  <c r="Z72" i="5"/>
  <c r="Y72" i="5"/>
  <c r="X72" i="5"/>
  <c r="W72" i="5"/>
  <c r="V72" i="5"/>
  <c r="U72" i="5"/>
  <c r="T72" i="5"/>
  <c r="R72" i="5"/>
  <c r="Q72" i="5"/>
  <c r="P72" i="5"/>
  <c r="O72" i="5"/>
  <c r="N72" i="5"/>
  <c r="M72" i="5"/>
  <c r="L72" i="5"/>
  <c r="K72" i="5"/>
  <c r="J72" i="5"/>
  <c r="F72" i="5"/>
  <c r="E72" i="5"/>
  <c r="D72" i="5"/>
  <c r="AG71" i="5"/>
  <c r="I71" i="5"/>
  <c r="H71" i="5"/>
  <c r="AG70" i="5"/>
  <c r="I70" i="5"/>
  <c r="H70" i="5"/>
  <c r="AG69" i="5"/>
  <c r="I69" i="5"/>
  <c r="H69" i="5"/>
  <c r="I68" i="5"/>
  <c r="H68" i="5"/>
  <c r="AG67" i="5"/>
  <c r="I67" i="5"/>
  <c r="H67" i="5"/>
  <c r="I66" i="5"/>
  <c r="H66" i="5"/>
  <c r="AG65" i="5"/>
  <c r="I65" i="5"/>
  <c r="H65" i="5"/>
  <c r="AG64" i="5"/>
  <c r="I64" i="5"/>
  <c r="H64" i="5"/>
  <c r="AG63" i="5"/>
  <c r="I63" i="5"/>
  <c r="H63" i="5"/>
  <c r="AG62" i="5"/>
  <c r="I62" i="5"/>
  <c r="H62" i="5"/>
  <c r="AG61" i="5"/>
  <c r="I61" i="5"/>
  <c r="H61" i="5"/>
  <c r="AH59" i="5"/>
  <c r="AF59" i="5"/>
  <c r="AD59" i="5"/>
  <c r="AC59" i="5"/>
  <c r="AB59" i="5"/>
  <c r="AA59" i="5"/>
  <c r="Z59" i="5"/>
  <c r="Y59" i="5"/>
  <c r="X59" i="5"/>
  <c r="W59" i="5"/>
  <c r="V59" i="5"/>
  <c r="U59" i="5"/>
  <c r="T59" i="5"/>
  <c r="R59" i="5"/>
  <c r="Q59" i="5"/>
  <c r="P59" i="5"/>
  <c r="O59" i="5"/>
  <c r="N59" i="5"/>
  <c r="M59" i="5"/>
  <c r="L59" i="5"/>
  <c r="K59" i="5"/>
  <c r="J59" i="5"/>
  <c r="F59" i="5"/>
  <c r="E59" i="5"/>
  <c r="D59" i="5"/>
  <c r="AG58" i="5"/>
  <c r="I58" i="5"/>
  <c r="H58" i="5"/>
  <c r="AG57" i="5"/>
  <c r="I57" i="5"/>
  <c r="H57" i="5"/>
  <c r="I56" i="5"/>
  <c r="H56" i="5"/>
  <c r="AG55" i="5"/>
  <c r="I55" i="5"/>
  <c r="H55" i="5"/>
  <c r="AG54" i="5"/>
  <c r="I54" i="5"/>
  <c r="H54" i="5"/>
  <c r="I53" i="5"/>
  <c r="H53" i="5"/>
  <c r="AG52" i="5"/>
  <c r="I52" i="5"/>
  <c r="H52" i="5"/>
  <c r="AG51" i="5"/>
  <c r="I51" i="5"/>
  <c r="H51" i="5"/>
  <c r="AG50" i="5"/>
  <c r="I50" i="5"/>
  <c r="H50" i="5"/>
  <c r="AG49" i="5"/>
  <c r="I49" i="5"/>
  <c r="H49" i="5"/>
  <c r="AG48" i="5"/>
  <c r="I48" i="5"/>
  <c r="H48" i="5"/>
  <c r="AH46" i="5"/>
  <c r="AG46" i="5"/>
  <c r="AF46" i="5"/>
  <c r="AD46" i="5"/>
  <c r="AC46" i="5"/>
  <c r="AB46" i="5"/>
  <c r="AA46" i="5"/>
  <c r="Z46" i="5"/>
  <c r="Y46" i="5"/>
  <c r="X46" i="5"/>
  <c r="W46" i="5"/>
  <c r="V46" i="5"/>
  <c r="U46" i="5"/>
  <c r="T46" i="5"/>
  <c r="R46" i="5"/>
  <c r="Q46" i="5"/>
  <c r="P46" i="5"/>
  <c r="O46" i="5"/>
  <c r="N46" i="5"/>
  <c r="M46" i="5"/>
  <c r="L46" i="5"/>
  <c r="K46" i="5"/>
  <c r="J46" i="5"/>
  <c r="I46" i="5"/>
  <c r="F46" i="5"/>
  <c r="D46" i="5"/>
  <c r="H45" i="5"/>
  <c r="G45" i="5" s="1"/>
  <c r="H44" i="5"/>
  <c r="G44" i="5" s="1"/>
  <c r="H43" i="5"/>
  <c r="G43" i="5" s="1"/>
  <c r="E41" i="5"/>
  <c r="AG40" i="5"/>
  <c r="I40" i="5"/>
  <c r="H40" i="5"/>
  <c r="AG39" i="5"/>
  <c r="I39" i="5"/>
  <c r="H39" i="5"/>
  <c r="AG38" i="5"/>
  <c r="I38" i="5"/>
  <c r="H38" i="5"/>
  <c r="AG37" i="5"/>
  <c r="I37" i="5"/>
  <c r="H37" i="5"/>
  <c r="AG36" i="5"/>
  <c r="I36" i="5"/>
  <c r="H36" i="5"/>
  <c r="AG35" i="5"/>
  <c r="I35" i="5"/>
  <c r="H35" i="5"/>
  <c r="AG34" i="5"/>
  <c r="I34" i="5"/>
  <c r="H34" i="5"/>
  <c r="I33" i="5"/>
  <c r="H33" i="5"/>
  <c r="AG32" i="5"/>
  <c r="I32" i="5"/>
  <c r="H32" i="5"/>
  <c r="AG31" i="5"/>
  <c r="I31" i="5"/>
  <c r="H31" i="5"/>
  <c r="AG30" i="5"/>
  <c r="I30" i="5"/>
  <c r="H30" i="5"/>
  <c r="AH28" i="5"/>
  <c r="AF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F28" i="5"/>
  <c r="E28" i="5"/>
  <c r="D28" i="5"/>
  <c r="I27" i="5"/>
  <c r="H27" i="5"/>
  <c r="I26" i="5"/>
  <c r="H26" i="5"/>
  <c r="AG25" i="5"/>
  <c r="I25" i="5"/>
  <c r="H25" i="5"/>
  <c r="AG24" i="5"/>
  <c r="I24" i="5"/>
  <c r="H24" i="5"/>
  <c r="AG23" i="5"/>
  <c r="I23" i="5"/>
  <c r="H23" i="5"/>
  <c r="AG22" i="5"/>
  <c r="AG21" i="5"/>
  <c r="I21" i="5"/>
  <c r="H21" i="5"/>
  <c r="AG20" i="5"/>
  <c r="I20" i="5"/>
  <c r="H20" i="5"/>
  <c r="AG19" i="5"/>
  <c r="I19" i="5"/>
  <c r="H19" i="5"/>
  <c r="I18" i="5"/>
  <c r="H18" i="5"/>
  <c r="I17" i="5"/>
  <c r="H17" i="5"/>
  <c r="AH15" i="5"/>
  <c r="AF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I14" i="5"/>
  <c r="H14" i="5"/>
  <c r="L13" i="5"/>
  <c r="H13" i="5"/>
  <c r="L12" i="5"/>
  <c r="H12" i="5"/>
  <c r="H11" i="5"/>
  <c r="L10" i="5"/>
  <c r="H10" i="5"/>
  <c r="I9" i="5"/>
  <c r="H9" i="5"/>
  <c r="AG8" i="5"/>
  <c r="I8" i="5"/>
  <c r="H8" i="5"/>
  <c r="J89" i="5" l="1"/>
  <c r="F89" i="5"/>
  <c r="F91" i="5"/>
  <c r="F90" i="5"/>
  <c r="AG41" i="5"/>
  <c r="E89" i="5"/>
  <c r="E91" i="5"/>
  <c r="AG28" i="5"/>
  <c r="I41" i="5"/>
  <c r="AD91" i="5"/>
  <c r="AD89" i="5"/>
  <c r="H41" i="5"/>
  <c r="G37" i="5"/>
  <c r="AG86" i="5"/>
  <c r="G52" i="5"/>
  <c r="G74" i="5"/>
  <c r="G80" i="5"/>
  <c r="G77" i="5"/>
  <c r="G61" i="5"/>
  <c r="G66" i="5"/>
  <c r="G76" i="5"/>
  <c r="G24" i="5"/>
  <c r="G67" i="5"/>
  <c r="G71" i="5"/>
  <c r="G9" i="5"/>
  <c r="G18" i="5"/>
  <c r="G53" i="5"/>
  <c r="G56" i="5"/>
  <c r="G51" i="5"/>
  <c r="G68" i="5"/>
  <c r="G79" i="5"/>
  <c r="G39" i="5"/>
  <c r="AC89" i="5"/>
  <c r="N91" i="5"/>
  <c r="G32" i="5"/>
  <c r="G83" i="5"/>
  <c r="D90" i="5"/>
  <c r="AF91" i="5"/>
  <c r="G8" i="5"/>
  <c r="X91" i="5"/>
  <c r="AH91" i="5"/>
  <c r="J91" i="5"/>
  <c r="G36" i="5"/>
  <c r="G38" i="5"/>
  <c r="G64" i="5"/>
  <c r="G70" i="5"/>
  <c r="G84" i="5"/>
  <c r="G13" i="5"/>
  <c r="I15" i="5"/>
  <c r="AG72" i="5"/>
  <c r="G14" i="5"/>
  <c r="K91" i="5"/>
  <c r="S91" i="5"/>
  <c r="G40" i="5"/>
  <c r="G78" i="5"/>
  <c r="G85" i="5"/>
  <c r="H15" i="5"/>
  <c r="G35" i="5"/>
  <c r="G55" i="5"/>
  <c r="AF89" i="5"/>
  <c r="G25" i="5"/>
  <c r="H46" i="5"/>
  <c r="AG59" i="5"/>
  <c r="AH89" i="5"/>
  <c r="X89" i="5"/>
  <c r="X90" i="5"/>
  <c r="AF90" i="5"/>
  <c r="G11" i="5"/>
  <c r="L15" i="5"/>
  <c r="L91" i="5" s="1"/>
  <c r="G82" i="5"/>
  <c r="G81" i="5"/>
  <c r="G75" i="5"/>
  <c r="G65" i="5"/>
  <c r="G63" i="5"/>
  <c r="G58" i="5"/>
  <c r="G54" i="5"/>
  <c r="AA91" i="5"/>
  <c r="G34" i="5"/>
  <c r="O91" i="5"/>
  <c r="G26" i="5"/>
  <c r="Y91" i="5"/>
  <c r="G20" i="5"/>
  <c r="AG15" i="5"/>
  <c r="H86" i="5"/>
  <c r="AE86" i="5"/>
  <c r="G69" i="5"/>
  <c r="AB90" i="5"/>
  <c r="G62" i="5"/>
  <c r="G57" i="5"/>
  <c r="I59" i="5"/>
  <c r="G50" i="5"/>
  <c r="H59" i="5"/>
  <c r="AE59" i="5"/>
  <c r="G49" i="5"/>
  <c r="Z89" i="5"/>
  <c r="G48" i="5"/>
  <c r="M89" i="5"/>
  <c r="AE46" i="5"/>
  <c r="G33" i="5"/>
  <c r="G31" i="5"/>
  <c r="R91" i="5"/>
  <c r="Z91" i="5"/>
  <c r="Y90" i="5"/>
  <c r="Y89" i="5"/>
  <c r="U89" i="5"/>
  <c r="G27" i="5"/>
  <c r="T90" i="5"/>
  <c r="G23" i="5"/>
  <c r="W90" i="5"/>
  <c r="V91" i="5"/>
  <c r="G21" i="5"/>
  <c r="Q90" i="5"/>
  <c r="G19" i="5"/>
  <c r="I28" i="5"/>
  <c r="AE28" i="5"/>
  <c r="P89" i="5"/>
  <c r="O90" i="5"/>
  <c r="H28" i="5"/>
  <c r="R89" i="5"/>
  <c r="W91" i="5"/>
  <c r="G12" i="5"/>
  <c r="Q89" i="5"/>
  <c r="AE15" i="5"/>
  <c r="Q91" i="5"/>
  <c r="P91" i="5"/>
  <c r="P90" i="5"/>
  <c r="AE72" i="5"/>
  <c r="I72" i="5"/>
  <c r="H72" i="5"/>
  <c r="G46" i="5"/>
  <c r="I86" i="5"/>
  <c r="N89" i="5"/>
  <c r="V89" i="5"/>
  <c r="E90" i="5"/>
  <c r="M90" i="5"/>
  <c r="U90" i="5"/>
  <c r="AC90" i="5"/>
  <c r="D91" i="5"/>
  <c r="T91" i="5"/>
  <c r="AB91" i="5"/>
  <c r="G10" i="5"/>
  <c r="G17" i="5"/>
  <c r="G30" i="5"/>
  <c r="O89" i="5"/>
  <c r="W89" i="5"/>
  <c r="N90" i="5"/>
  <c r="V90" i="5"/>
  <c r="AD90" i="5"/>
  <c r="M91" i="5"/>
  <c r="U91" i="5"/>
  <c r="AC91" i="5"/>
  <c r="K89" i="5"/>
  <c r="S89" i="5"/>
  <c r="AA89" i="5"/>
  <c r="J90" i="5"/>
  <c r="R90" i="5"/>
  <c r="Z90" i="5"/>
  <c r="AH90" i="5"/>
  <c r="D89" i="5"/>
  <c r="T89" i="5"/>
  <c r="AB89" i="5"/>
  <c r="K90" i="5"/>
  <c r="S90" i="5"/>
  <c r="AA90" i="5"/>
  <c r="E29" i="3"/>
  <c r="D29" i="3"/>
  <c r="E42" i="3"/>
  <c r="AC60" i="3"/>
  <c r="AG41" i="3"/>
  <c r="I41" i="3"/>
  <c r="H41" i="3"/>
  <c r="G41" i="5" l="1"/>
  <c r="AE89" i="5"/>
  <c r="G41" i="3"/>
  <c r="G15" i="5"/>
  <c r="AG91" i="5"/>
  <c r="G86" i="5"/>
  <c r="G59" i="5"/>
  <c r="AG89" i="5"/>
  <c r="AG90" i="5"/>
  <c r="G72" i="5"/>
  <c r="I89" i="5"/>
  <c r="G28" i="5"/>
  <c r="L90" i="5"/>
  <c r="L89" i="5"/>
  <c r="AE90" i="5"/>
  <c r="AE91" i="5"/>
  <c r="I90" i="5"/>
  <c r="I91" i="5"/>
  <c r="H91" i="5"/>
  <c r="H89" i="5"/>
  <c r="H90" i="5"/>
  <c r="G89" i="5" l="1"/>
  <c r="G90" i="5"/>
  <c r="G91" i="5"/>
  <c r="D60" i="3"/>
  <c r="D87" i="3"/>
  <c r="D16" i="3"/>
  <c r="D47" i="3"/>
  <c r="D73" i="3"/>
  <c r="AH87" i="3"/>
  <c r="AF87" i="3"/>
  <c r="AD87" i="3"/>
  <c r="AC87" i="3"/>
  <c r="AB87" i="3"/>
  <c r="AA87" i="3"/>
  <c r="Z87" i="3"/>
  <c r="Y87" i="3"/>
  <c r="X87" i="3"/>
  <c r="W87" i="3"/>
  <c r="V87" i="3"/>
  <c r="U87" i="3"/>
  <c r="T87" i="3"/>
  <c r="R87" i="3"/>
  <c r="Q87" i="3"/>
  <c r="P87" i="3"/>
  <c r="O87" i="3"/>
  <c r="N87" i="3"/>
  <c r="M87" i="3"/>
  <c r="L87" i="3"/>
  <c r="K87" i="3"/>
  <c r="J87" i="3"/>
  <c r="F87" i="3"/>
  <c r="E87" i="3"/>
  <c r="I86" i="3"/>
  <c r="H86" i="3"/>
  <c r="G86" i="3" s="1"/>
  <c r="I85" i="3"/>
  <c r="G85" i="3" s="1"/>
  <c r="H85" i="3"/>
  <c r="I84" i="3"/>
  <c r="H84" i="3"/>
  <c r="I83" i="3"/>
  <c r="H83" i="3"/>
  <c r="AG82" i="3"/>
  <c r="I82" i="3"/>
  <c r="H82" i="3"/>
  <c r="AG81" i="3"/>
  <c r="I81" i="3"/>
  <c r="H81" i="3"/>
  <c r="I80" i="3"/>
  <c r="H80" i="3"/>
  <c r="I79" i="3"/>
  <c r="H79" i="3"/>
  <c r="I78" i="3"/>
  <c r="H78" i="3"/>
  <c r="I77" i="3"/>
  <c r="H77" i="3"/>
  <c r="I76" i="3"/>
  <c r="H76" i="3"/>
  <c r="G76" i="3" s="1"/>
  <c r="AG75" i="3"/>
  <c r="I75" i="3"/>
  <c r="H75" i="3"/>
  <c r="AH73" i="3"/>
  <c r="AF73" i="3"/>
  <c r="AD73" i="3"/>
  <c r="AC73" i="3"/>
  <c r="AB73" i="3"/>
  <c r="AA73" i="3"/>
  <c r="Z73" i="3"/>
  <c r="Y73" i="3"/>
  <c r="X73" i="3"/>
  <c r="W73" i="3"/>
  <c r="V73" i="3"/>
  <c r="U73" i="3"/>
  <c r="T73" i="3"/>
  <c r="R73" i="3"/>
  <c r="Q73" i="3"/>
  <c r="P73" i="3"/>
  <c r="O73" i="3"/>
  <c r="N73" i="3"/>
  <c r="M73" i="3"/>
  <c r="L73" i="3"/>
  <c r="K73" i="3"/>
  <c r="J73" i="3"/>
  <c r="F73" i="3"/>
  <c r="E73" i="3"/>
  <c r="AG72" i="3"/>
  <c r="I72" i="3"/>
  <c r="H72" i="3"/>
  <c r="G72" i="3" s="1"/>
  <c r="AG71" i="3"/>
  <c r="I71" i="3"/>
  <c r="H71" i="3"/>
  <c r="AG70" i="3"/>
  <c r="I70" i="3"/>
  <c r="H70" i="3"/>
  <c r="I69" i="3"/>
  <c r="H69" i="3"/>
  <c r="G69" i="3" s="1"/>
  <c r="AG68" i="3"/>
  <c r="I68" i="3"/>
  <c r="H68" i="3"/>
  <c r="I67" i="3"/>
  <c r="H67" i="3"/>
  <c r="AG66" i="3"/>
  <c r="I66" i="3"/>
  <c r="H66" i="3"/>
  <c r="AG65" i="3"/>
  <c r="I65" i="3"/>
  <c r="H65" i="3"/>
  <c r="AG64" i="3"/>
  <c r="I64" i="3"/>
  <c r="H64" i="3"/>
  <c r="AG63" i="3"/>
  <c r="I63" i="3"/>
  <c r="H63" i="3"/>
  <c r="AG62" i="3"/>
  <c r="I62" i="3"/>
  <c r="H62" i="3"/>
  <c r="AH60" i="3"/>
  <c r="AF60" i="3"/>
  <c r="AD60" i="3"/>
  <c r="AB60" i="3"/>
  <c r="AA60" i="3"/>
  <c r="Z60" i="3"/>
  <c r="Y60" i="3"/>
  <c r="X60" i="3"/>
  <c r="W60" i="3"/>
  <c r="V60" i="3"/>
  <c r="U60" i="3"/>
  <c r="T60" i="3"/>
  <c r="R60" i="3"/>
  <c r="Q60" i="3"/>
  <c r="P60" i="3"/>
  <c r="O60" i="3"/>
  <c r="N60" i="3"/>
  <c r="M60" i="3"/>
  <c r="L60" i="3"/>
  <c r="K60" i="3"/>
  <c r="J60" i="3"/>
  <c r="F60" i="3"/>
  <c r="E60" i="3"/>
  <c r="AG59" i="3"/>
  <c r="I59" i="3"/>
  <c r="H59" i="3"/>
  <c r="AG58" i="3"/>
  <c r="I58" i="3"/>
  <c r="H58" i="3"/>
  <c r="I57" i="3"/>
  <c r="H57" i="3"/>
  <c r="AG56" i="3"/>
  <c r="I56" i="3"/>
  <c r="H56" i="3"/>
  <c r="AG55" i="3"/>
  <c r="I55" i="3"/>
  <c r="H55" i="3"/>
  <c r="I54" i="3"/>
  <c r="H54" i="3"/>
  <c r="AG53" i="3"/>
  <c r="I53" i="3"/>
  <c r="G53" i="3" s="1"/>
  <c r="H53" i="3"/>
  <c r="AG52" i="3"/>
  <c r="I52" i="3"/>
  <c r="H52" i="3"/>
  <c r="AG51" i="3"/>
  <c r="I51" i="3"/>
  <c r="H51" i="3"/>
  <c r="AG50" i="3"/>
  <c r="I50" i="3"/>
  <c r="H50" i="3"/>
  <c r="AG49" i="3"/>
  <c r="I49" i="3"/>
  <c r="H49" i="3"/>
  <c r="AH47" i="3"/>
  <c r="AG47" i="3"/>
  <c r="AF47" i="3"/>
  <c r="AD47" i="3"/>
  <c r="AC47" i="3"/>
  <c r="AB47" i="3"/>
  <c r="AA47" i="3"/>
  <c r="Z47" i="3"/>
  <c r="Y47" i="3"/>
  <c r="X47" i="3"/>
  <c r="W47" i="3"/>
  <c r="V47" i="3"/>
  <c r="U47" i="3"/>
  <c r="T47" i="3"/>
  <c r="R47" i="3"/>
  <c r="Q47" i="3"/>
  <c r="P47" i="3"/>
  <c r="O47" i="3"/>
  <c r="N47" i="3"/>
  <c r="M47" i="3"/>
  <c r="L47" i="3"/>
  <c r="K47" i="3"/>
  <c r="J47" i="3"/>
  <c r="I47" i="3"/>
  <c r="F47" i="3"/>
  <c r="AE46" i="3"/>
  <c r="H46" i="3"/>
  <c r="G46" i="3" s="1"/>
  <c r="AE45" i="3"/>
  <c r="H45" i="3"/>
  <c r="G45" i="3" s="1"/>
  <c r="H44" i="3"/>
  <c r="G44" i="3" s="1"/>
  <c r="AG40" i="3"/>
  <c r="I40" i="3"/>
  <c r="H40" i="3"/>
  <c r="AG39" i="3"/>
  <c r="I39" i="3"/>
  <c r="H39" i="3"/>
  <c r="AG38" i="3"/>
  <c r="I38" i="3"/>
  <c r="H38" i="3"/>
  <c r="AG37" i="3"/>
  <c r="I37" i="3"/>
  <c r="H37" i="3"/>
  <c r="AG36" i="3"/>
  <c r="I36" i="3"/>
  <c r="H36" i="3"/>
  <c r="AG35" i="3"/>
  <c r="I35" i="3"/>
  <c r="H35" i="3"/>
  <c r="I34" i="3"/>
  <c r="H34" i="3"/>
  <c r="AG33" i="3"/>
  <c r="I33" i="3"/>
  <c r="H33" i="3"/>
  <c r="AG32" i="3"/>
  <c r="I32" i="3"/>
  <c r="H32" i="3"/>
  <c r="AG31" i="3"/>
  <c r="I31" i="3"/>
  <c r="H31" i="3"/>
  <c r="H42" i="3" s="1"/>
  <c r="AH29" i="3"/>
  <c r="AF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F29" i="3"/>
  <c r="I28" i="3"/>
  <c r="H28" i="3"/>
  <c r="I27" i="3"/>
  <c r="H27" i="3"/>
  <c r="AG26" i="3"/>
  <c r="I26" i="3"/>
  <c r="H26" i="3"/>
  <c r="AG25" i="3"/>
  <c r="I25" i="3"/>
  <c r="H25" i="3"/>
  <c r="AG24" i="3"/>
  <c r="I24" i="3"/>
  <c r="H24" i="3"/>
  <c r="AG23" i="3"/>
  <c r="AG22" i="3"/>
  <c r="I22" i="3"/>
  <c r="H22" i="3"/>
  <c r="AG21" i="3"/>
  <c r="I21" i="3"/>
  <c r="H21" i="3"/>
  <c r="AG20" i="3"/>
  <c r="I20" i="3"/>
  <c r="H20" i="3"/>
  <c r="I19" i="3"/>
  <c r="H19" i="3"/>
  <c r="I18" i="3"/>
  <c r="H18" i="3"/>
  <c r="AH16" i="3"/>
  <c r="AF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K16" i="3"/>
  <c r="J16" i="3"/>
  <c r="F16" i="3"/>
  <c r="E16" i="3"/>
  <c r="AG15" i="3"/>
  <c r="I15" i="3"/>
  <c r="H15" i="3"/>
  <c r="I14" i="3"/>
  <c r="H14" i="3"/>
  <c r="L13" i="3"/>
  <c r="H13" i="3"/>
  <c r="L12" i="3"/>
  <c r="H12" i="3"/>
  <c r="H11" i="3"/>
  <c r="G11" i="3" s="1"/>
  <c r="L10" i="3"/>
  <c r="H10" i="3"/>
  <c r="I9" i="3"/>
  <c r="H9" i="3"/>
  <c r="AG8" i="3"/>
  <c r="I8" i="3"/>
  <c r="H8" i="3"/>
  <c r="AG29" i="3" l="1"/>
  <c r="I42" i="3"/>
  <c r="F92" i="3"/>
  <c r="F91" i="3"/>
  <c r="F90" i="3"/>
  <c r="G36" i="3"/>
  <c r="G70" i="3"/>
  <c r="X90" i="3"/>
  <c r="H73" i="3"/>
  <c r="AG42" i="3"/>
  <c r="G38" i="3"/>
  <c r="G51" i="3"/>
  <c r="G79" i="3"/>
  <c r="G49" i="3"/>
  <c r="G55" i="3"/>
  <c r="G59" i="3"/>
  <c r="G67" i="3"/>
  <c r="G12" i="3"/>
  <c r="G65" i="3"/>
  <c r="G81" i="3"/>
  <c r="G83" i="3"/>
  <c r="G9" i="3"/>
  <c r="AD92" i="3"/>
  <c r="AD90" i="3"/>
  <c r="G19" i="3"/>
  <c r="G28" i="3"/>
  <c r="G32" i="3"/>
  <c r="G34" i="3"/>
  <c r="G68" i="3"/>
  <c r="G21" i="3"/>
  <c r="J90" i="3"/>
  <c r="Z91" i="3"/>
  <c r="G15" i="3"/>
  <c r="N92" i="3"/>
  <c r="V92" i="3"/>
  <c r="G24" i="3"/>
  <c r="G26" i="3"/>
  <c r="K91" i="3"/>
  <c r="S91" i="3"/>
  <c r="AA91" i="3"/>
  <c r="G56" i="3"/>
  <c r="G62" i="3"/>
  <c r="G64" i="3"/>
  <c r="G77" i="3"/>
  <c r="G82" i="3"/>
  <c r="G84" i="3"/>
  <c r="AG16" i="3"/>
  <c r="P92" i="3"/>
  <c r="G14" i="3"/>
  <c r="G66" i="3"/>
  <c r="D91" i="3"/>
  <c r="AG73" i="3"/>
  <c r="G71" i="3"/>
  <c r="G80" i="3"/>
  <c r="H16" i="3"/>
  <c r="X91" i="3"/>
  <c r="AC92" i="3"/>
  <c r="I16" i="3"/>
  <c r="AE16" i="3"/>
  <c r="E92" i="3"/>
  <c r="Q91" i="3"/>
  <c r="Y90" i="3"/>
  <c r="G18" i="3"/>
  <c r="G25" i="3"/>
  <c r="G27" i="3"/>
  <c r="R91" i="3"/>
  <c r="Z90" i="3"/>
  <c r="G63" i="3"/>
  <c r="G78" i="3"/>
  <c r="N90" i="3"/>
  <c r="J92" i="3"/>
  <c r="AA92" i="3"/>
  <c r="G57" i="3"/>
  <c r="I73" i="3"/>
  <c r="S92" i="3"/>
  <c r="V91" i="3"/>
  <c r="P90" i="3"/>
  <c r="G13" i="3"/>
  <c r="W90" i="3"/>
  <c r="AF90" i="3"/>
  <c r="G20" i="3"/>
  <c r="G39" i="3"/>
  <c r="AE47" i="3"/>
  <c r="M90" i="3"/>
  <c r="G50" i="3"/>
  <c r="G52" i="3"/>
  <c r="G54" i="3"/>
  <c r="I60" i="3"/>
  <c r="G75" i="3"/>
  <c r="I87" i="3"/>
  <c r="V90" i="3"/>
  <c r="H29" i="3"/>
  <c r="P91" i="3"/>
  <c r="J91" i="3"/>
  <c r="R92" i="3"/>
  <c r="AA90" i="3"/>
  <c r="R90" i="3"/>
  <c r="T91" i="3"/>
  <c r="AB90" i="3"/>
  <c r="AE60" i="3"/>
  <c r="AG60" i="3"/>
  <c r="H60" i="3"/>
  <c r="AE73" i="3"/>
  <c r="N91" i="3"/>
  <c r="AE87" i="3"/>
  <c r="AG87" i="3"/>
  <c r="H87" i="3"/>
  <c r="X92" i="3"/>
  <c r="E90" i="3"/>
  <c r="Z92" i="3"/>
  <c r="AF92" i="3"/>
  <c r="O91" i="3"/>
  <c r="G10" i="3"/>
  <c r="Q90" i="3"/>
  <c r="AH92" i="3"/>
  <c r="I29" i="3"/>
  <c r="G22" i="3"/>
  <c r="G31" i="3"/>
  <c r="G33" i="3"/>
  <c r="G37" i="3"/>
  <c r="M91" i="3"/>
  <c r="U90" i="3"/>
  <c r="AC90" i="3"/>
  <c r="G47" i="3"/>
  <c r="S90" i="3"/>
  <c r="W92" i="3"/>
  <c r="AF91" i="3"/>
  <c r="AH90" i="3"/>
  <c r="AB92" i="3"/>
  <c r="T92" i="3"/>
  <c r="K92" i="3"/>
  <c r="AB91" i="3"/>
  <c r="Y92" i="3"/>
  <c r="Y91" i="3"/>
  <c r="U92" i="3"/>
  <c r="M92" i="3"/>
  <c r="G8" i="3"/>
  <c r="U91" i="3"/>
  <c r="L16" i="3"/>
  <c r="G35" i="3"/>
  <c r="W91" i="3"/>
  <c r="K90" i="3"/>
  <c r="Q92" i="3"/>
  <c r="G58" i="3"/>
  <c r="T90" i="3"/>
  <c r="H47" i="3"/>
  <c r="E91" i="3"/>
  <c r="AD91" i="3"/>
  <c r="O92" i="3"/>
  <c r="G40" i="3"/>
  <c r="O90" i="3"/>
  <c r="AH91" i="3"/>
  <c r="D90" i="3"/>
  <c r="AC91" i="3"/>
  <c r="D92" i="3"/>
  <c r="G42" i="3" l="1"/>
  <c r="AE92" i="3"/>
  <c r="G73" i="3"/>
  <c r="G87" i="3"/>
  <c r="I90" i="3"/>
  <c r="G29" i="3"/>
  <c r="G16" i="3"/>
  <c r="G60" i="3"/>
  <c r="AE90" i="3"/>
  <c r="G93" i="3"/>
  <c r="AE91" i="3"/>
  <c r="H91" i="3"/>
  <c r="I92" i="3"/>
  <c r="I91" i="3"/>
  <c r="AG92" i="3"/>
  <c r="L91" i="3"/>
  <c r="L92" i="3"/>
  <c r="L90" i="3"/>
  <c r="AG90" i="3"/>
  <c r="H90" i="3"/>
  <c r="H92" i="3"/>
  <c r="AG91" i="3"/>
  <c r="G91" i="3" l="1"/>
  <c r="G90" i="3"/>
  <c r="G9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</author>
  </authors>
  <commentList>
    <comment ref="G5" authorId="0" shapeId="0" xr:uid="{67A01522-8B4E-40B3-A474-8025F3840B5F}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UWAGA !!!</t>
        </r>
        <r>
          <rPr>
            <sz val="8"/>
            <color indexed="81"/>
            <rFont val="Tahoma"/>
            <family val="2"/>
            <charset val="238"/>
          </rPr>
          <t xml:space="preserve">
W KOLUMNIE </t>
        </r>
        <r>
          <rPr>
            <sz val="8"/>
            <color indexed="10"/>
            <rFont val="Tahoma"/>
            <family val="2"/>
            <charset val="238"/>
          </rPr>
          <t>"7</t>
        </r>
        <r>
          <rPr>
            <b/>
            <sz val="8"/>
            <color indexed="10"/>
            <rFont val="Tahoma"/>
            <family val="2"/>
            <charset val="238"/>
          </rPr>
          <t>"</t>
        </r>
        <r>
          <rPr>
            <sz val="8"/>
            <color indexed="81"/>
            <rFont val="Tahoma"/>
            <family val="2"/>
            <charset val="238"/>
          </rPr>
          <t xml:space="preserve"> SĄ FORMUŁY :
1)</t>
        </r>
        <r>
          <rPr>
            <b/>
            <sz val="8"/>
            <color indexed="81"/>
            <rFont val="Tahoma"/>
            <family val="2"/>
            <charset val="238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  <charset val="238"/>
          </rPr>
          <t xml:space="preserve"> " 8" do "14"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88" authorId="0" shapeId="0" xr:uid="{22D99E46-7AA2-4D2E-8481-FA0A72991B6F}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</author>
  </authors>
  <commentList>
    <comment ref="G5" authorId="0" shapeId="0" xr:uid="{D26B85AE-8059-4DCE-83A6-5A71C9C52F03}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UWAGA !!!</t>
        </r>
        <r>
          <rPr>
            <sz val="8"/>
            <color indexed="81"/>
            <rFont val="Tahoma"/>
            <family val="2"/>
            <charset val="238"/>
          </rPr>
          <t xml:space="preserve">
W KOLUMNIE </t>
        </r>
        <r>
          <rPr>
            <sz val="8"/>
            <color indexed="10"/>
            <rFont val="Tahoma"/>
            <family val="2"/>
            <charset val="238"/>
          </rPr>
          <t>"7</t>
        </r>
        <r>
          <rPr>
            <b/>
            <sz val="8"/>
            <color indexed="10"/>
            <rFont val="Tahoma"/>
            <family val="2"/>
            <charset val="238"/>
          </rPr>
          <t>"</t>
        </r>
        <r>
          <rPr>
            <sz val="8"/>
            <color indexed="81"/>
            <rFont val="Tahoma"/>
            <family val="2"/>
            <charset val="238"/>
          </rPr>
          <t xml:space="preserve"> SĄ FORMUŁY :
1)</t>
        </r>
        <r>
          <rPr>
            <b/>
            <sz val="8"/>
            <color indexed="81"/>
            <rFont val="Tahoma"/>
            <family val="2"/>
            <charset val="238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  <charset val="238"/>
          </rPr>
          <t xml:space="preserve"> " 8" do "14"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87" authorId="0" shapeId="0" xr:uid="{889F2BA3-3CB6-4615-A7E6-2CC37DA3402E}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<sst xmlns="http://schemas.openxmlformats.org/spreadsheetml/2006/main" count="457" uniqueCount="284">
  <si>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</si>
  <si>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</si>
  <si>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</si>
  <si>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</si>
  <si>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</si>
  <si>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</si>
  <si>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</si>
  <si>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</si>
  <si>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</si>
  <si>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</si>
  <si>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</si>
  <si>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</si>
  <si>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</si>
  <si>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punkty ECTS</t>
  </si>
  <si>
    <t>suma kontrolna 1</t>
  </si>
  <si>
    <t>Ć/K/L/LEK/SiP/ZT</t>
  </si>
  <si>
    <t>NAZWA GRUPY ZAJĘĆ/
NAZWA ZAJĘĆ</t>
  </si>
  <si>
    <t>do wyboru</t>
  </si>
  <si>
    <r>
      <rPr>
        <b/>
        <sz val="11"/>
        <rFont val="Times New Roman"/>
        <family val="1"/>
        <charset val="238"/>
      </rPr>
      <t>W</t>
    </r>
    <r>
      <rPr>
        <sz val="11"/>
        <rFont val="Times New Roman"/>
        <family val="1"/>
        <charset val="238"/>
      </rPr>
      <t>YKŁADY</t>
    </r>
  </si>
  <si>
    <r>
      <rPr>
        <b/>
        <sz val="11"/>
        <rFont val="Times New Roman"/>
        <family val="1"/>
        <charset val="238"/>
      </rPr>
      <t>Ć</t>
    </r>
    <r>
      <rPr>
        <sz val="11"/>
        <rFont val="Times New Roman"/>
        <family val="1"/>
        <charset val="238"/>
      </rPr>
      <t>WICZENIA</t>
    </r>
  </si>
  <si>
    <r>
      <rPr>
        <b/>
        <sz val="11"/>
        <rFont val="Times New Roman"/>
        <family val="1"/>
        <charset val="238"/>
      </rPr>
      <t>K</t>
    </r>
    <r>
      <rPr>
        <sz val="11"/>
        <rFont val="Times New Roman"/>
        <family val="1"/>
        <charset val="238"/>
      </rPr>
      <t>ONWERSATORIA</t>
    </r>
  </si>
  <si>
    <r>
      <rPr>
        <b/>
        <sz val="11"/>
        <rFont val="Times New Roman"/>
        <family val="1"/>
        <charset val="238"/>
      </rPr>
      <t>L</t>
    </r>
    <r>
      <rPr>
        <sz val="11"/>
        <rFont val="Times New Roman"/>
        <family val="1"/>
        <charset val="238"/>
      </rPr>
      <t>ABORATORIA</t>
    </r>
  </si>
  <si>
    <r>
      <rPr>
        <b/>
        <sz val="11"/>
        <rFont val="Times New Roman"/>
        <family val="1"/>
        <charset val="238"/>
      </rPr>
      <t>LEK</t>
    </r>
    <r>
      <rPr>
        <sz val="11"/>
        <rFont val="Times New Roman"/>
        <family val="1"/>
        <charset val="238"/>
      </rPr>
      <t>TORATY</t>
    </r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</si>
  <si>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</si>
  <si>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</si>
  <si>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</si>
  <si>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</si>
  <si>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r>
      <rPr>
        <b/>
        <sz val="11"/>
        <rFont val="Times New Roman"/>
        <family val="1"/>
        <charset val="238"/>
      </rPr>
      <t>Z</t>
    </r>
    <r>
      <rPr>
        <sz val="11"/>
        <rFont val="Times New Roman"/>
        <family val="1"/>
        <charset val="238"/>
      </rPr>
      <t xml:space="preserve">AJĘCIA </t>
    </r>
    <r>
      <rPr>
        <b/>
        <sz val="11"/>
        <rFont val="Times New Roman"/>
        <family val="1"/>
        <charset val="238"/>
      </rPr>
      <t>T</t>
    </r>
    <r>
      <rPr>
        <sz val="11"/>
        <rFont val="Times New Roman"/>
        <family val="1"/>
        <charset val="238"/>
      </rPr>
      <t>ERENOWE</t>
    </r>
  </si>
  <si>
    <r>
      <rPr>
        <b/>
        <sz val="11"/>
        <rFont val="Times New Roman"/>
        <family val="1"/>
        <charset val="238"/>
      </rPr>
      <t>S</t>
    </r>
    <r>
      <rPr>
        <sz val="11"/>
        <rFont val="Times New Roman"/>
        <family val="1"/>
        <charset val="238"/>
      </rPr>
      <t>EMINARIA/</t>
    </r>
    <r>
      <rPr>
        <b/>
        <sz val="11"/>
        <rFont val="Times New Roman"/>
        <family val="1"/>
        <charset val="238"/>
      </rPr>
      <t>P</t>
    </r>
    <r>
      <rPr>
        <sz val="11"/>
        <rFont val="Times New Roman"/>
        <family val="1"/>
        <charset val="238"/>
      </rPr>
      <t>ROSEMINARIA</t>
    </r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</si>
  <si>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</si>
  <si>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</si>
  <si>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</si>
  <si>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</si>
  <si>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Grupa Zajęć_ 1 PRZEDMIOTY KSZTAŁCENIA OGÓLNEGO</t>
  </si>
  <si>
    <t>Historia gospodarcza</t>
  </si>
  <si>
    <t>2</t>
  </si>
  <si>
    <t>4</t>
  </si>
  <si>
    <t>3</t>
  </si>
  <si>
    <t>Ochrona własności intelektualnej I</t>
  </si>
  <si>
    <t>Wychowanie fizyczne</t>
  </si>
  <si>
    <t>Grupa Zajęć_ 2 PRZEDMIOTY PODSTAWOWE</t>
  </si>
  <si>
    <t>Matematyka</t>
  </si>
  <si>
    <t>Statystyka opisowa</t>
  </si>
  <si>
    <t>Elementy prawa dla ekonomistów</t>
  </si>
  <si>
    <t>1</t>
  </si>
  <si>
    <t>Organizacja i zarządzanie</t>
  </si>
  <si>
    <t>Grupa Zajęć_ 3 PRZEDMIOTY KIERUNKOWE</t>
  </si>
  <si>
    <t>Polityka społeczna i gospodarcza</t>
  </si>
  <si>
    <t>6</t>
  </si>
  <si>
    <t>Ekonomika gospodarki żywnościowej</t>
  </si>
  <si>
    <t>Finanse lokalne</t>
  </si>
  <si>
    <t>Ekonomika przedsiębiorstwa</t>
  </si>
  <si>
    <t>Grupa Zajęć_ 4 SEMINARIA</t>
  </si>
  <si>
    <t>Proseminarium</t>
  </si>
  <si>
    <t>Seminarium dyplomowe cz. 1</t>
  </si>
  <si>
    <t>Seminarium dyplomowe cz. 2</t>
  </si>
  <si>
    <t>5</t>
  </si>
  <si>
    <t>Rachunkowość finansowa i sprawozdawczość</t>
  </si>
  <si>
    <t>Rachunkowość zarządcza</t>
  </si>
  <si>
    <t>Opodatkowanie podmiotów gospodarczych</t>
  </si>
  <si>
    <t>Finansowanie podmiotów środkami publicznymi</t>
  </si>
  <si>
    <t>Strategia rozwoju przedsiębiorstw</t>
  </si>
  <si>
    <t>Zastosowanie informatyki w finansach i rachunkowości</t>
  </si>
  <si>
    <t>Samorząd terytorialny a przedsiębiorstwo</t>
  </si>
  <si>
    <t>Ubezpieczenia</t>
  </si>
  <si>
    <t>Analiza podatkowa</t>
  </si>
  <si>
    <t xml:space="preserve">Analiza finansowa </t>
  </si>
  <si>
    <t>Przedsiębiorstwo na rynku międzynarodowym</t>
  </si>
  <si>
    <t>Ekonomika handlu i usług</t>
  </si>
  <si>
    <t>Rozliczenia podatkowe przedsiębiorstw</t>
  </si>
  <si>
    <t>Innowacyjny samorząd terytorialny</t>
  </si>
  <si>
    <t>Transfer wiedzy i technologii</t>
  </si>
  <si>
    <t>Strategie przedsiębiorstw</t>
  </si>
  <si>
    <t>Badania rynkowe</t>
  </si>
  <si>
    <t>Marketing w logistyce</t>
  </si>
  <si>
    <t xml:space="preserve">Ubezpieczenia w handlu </t>
  </si>
  <si>
    <t>Logistyka dystrybucji</t>
  </si>
  <si>
    <t>Logistyka społeczna</t>
  </si>
  <si>
    <t>Gospodarka zapasami i magazynem</t>
  </si>
  <si>
    <t>Język angielski cz. 1</t>
  </si>
  <si>
    <t>Analiza działań logistycznych</t>
  </si>
  <si>
    <t>Opodatkowanie przedsiębiorstw transportowo-spedycyjnych</t>
  </si>
  <si>
    <t>Modelowanie procesów logistycznych</t>
  </si>
  <si>
    <t>Ekologistyka</t>
  </si>
  <si>
    <t>330-ES1-1ANG1</t>
  </si>
  <si>
    <t>330-ES1-1ANG2</t>
  </si>
  <si>
    <t xml:space="preserve">330-ES1-3OWI1 </t>
  </si>
  <si>
    <t>330-ES1-1OIZ</t>
  </si>
  <si>
    <t>330-ES1-1EGZ</t>
  </si>
  <si>
    <t>330-ES1-3FIL</t>
  </si>
  <si>
    <t>330-ES1-2EPR</t>
  </si>
  <si>
    <t xml:space="preserve">330-ES1-2XPSE </t>
  </si>
  <si>
    <t>330-ES1-3XSED1</t>
  </si>
  <si>
    <t>330-ES1-3XSED2</t>
  </si>
  <si>
    <t xml:space="preserve">330-ES1-3XRFS </t>
  </si>
  <si>
    <t xml:space="preserve">330-ES1-3XRAZ </t>
  </si>
  <si>
    <t xml:space="preserve">330-ES1-2XOPG </t>
  </si>
  <si>
    <t xml:space="preserve">330-ES1-2XFPS </t>
  </si>
  <si>
    <t xml:space="preserve">330-ES1-3XZFR </t>
  </si>
  <si>
    <t>330-ES1-2XSTP</t>
  </si>
  <si>
    <t xml:space="preserve">330-ES1-2XUBE </t>
  </si>
  <si>
    <t>330-ES1-3XAFI</t>
  </si>
  <si>
    <t>330-EN1-3PPRM</t>
  </si>
  <si>
    <t>330-EN1-3PEHU</t>
  </si>
  <si>
    <t>330-EN1-3PRPP</t>
  </si>
  <si>
    <t>330-EN1-2PIST</t>
  </si>
  <si>
    <t>330-EN1-2PTWT</t>
  </si>
  <si>
    <t>330-EN1-3PSTP</t>
  </si>
  <si>
    <t>330-EN1-3PAFI</t>
  </si>
  <si>
    <t>330-ES1-2LBRY</t>
  </si>
  <si>
    <t>330-ES1-2LMAR</t>
  </si>
  <si>
    <t>330-ES1-2LEAL</t>
  </si>
  <si>
    <t>330-ES1-2LUBE</t>
  </si>
  <si>
    <t>330-ES1-3LFIS</t>
  </si>
  <si>
    <t>330-ES1-3LEKO</t>
  </si>
  <si>
    <t>330-ES1-3LDYS</t>
  </si>
  <si>
    <t>330-ES1-2LPRO</t>
  </si>
  <si>
    <t>330-ES1-3LLSP</t>
  </si>
  <si>
    <t>330-ES1-3LGZM</t>
  </si>
  <si>
    <t xml:space="preserve">330-ES1-2XPZA </t>
  </si>
  <si>
    <t>330-ES1-1WFI</t>
  </si>
  <si>
    <t>330-EN1-1ANG1</t>
  </si>
  <si>
    <t>330-EN1-1ANG2</t>
  </si>
  <si>
    <t xml:space="preserve">330-EN1-3OWI1 </t>
  </si>
  <si>
    <t>330-EN1-3EC1</t>
  </si>
  <si>
    <t>330-EN1-3MSG</t>
  </si>
  <si>
    <t>330-EN1-1OIZ</t>
  </si>
  <si>
    <t>330-EN1-2PRA</t>
  </si>
  <si>
    <t>330-EN1-3PSG</t>
  </si>
  <si>
    <t>330-EN1-1EGZ</t>
  </si>
  <si>
    <t>330-EN1-3FIL</t>
  </si>
  <si>
    <t>330-EN1-2EPR</t>
  </si>
  <si>
    <t xml:space="preserve">330-EN1-2XPSE </t>
  </si>
  <si>
    <t>330-EN1-3XSED1</t>
  </si>
  <si>
    <t>330-EN1-3XSED2</t>
  </si>
  <si>
    <t xml:space="preserve">330-EN1-3XRFS </t>
  </si>
  <si>
    <t xml:space="preserve">330-EN1-3XRAZ </t>
  </si>
  <si>
    <t xml:space="preserve">330-EN1-2XOPG </t>
  </si>
  <si>
    <t xml:space="preserve">330-EN1-2XFPS </t>
  </si>
  <si>
    <t xml:space="preserve">330-EN1-3XZFR </t>
  </si>
  <si>
    <t>330-EN1-2XSTP</t>
  </si>
  <si>
    <t xml:space="preserve">330-EN1-2XUBE </t>
  </si>
  <si>
    <t>330-EN1-3XAFI</t>
  </si>
  <si>
    <t>330-EN1-2LBRY</t>
  </si>
  <si>
    <t>330-EN1-2LMAR</t>
  </si>
  <si>
    <t>330-EN1-2LEAL</t>
  </si>
  <si>
    <t>330-EN1-2LUBE</t>
  </si>
  <si>
    <t>330-EN1-3LFIS</t>
  </si>
  <si>
    <t>330-EN1-3LEKO</t>
  </si>
  <si>
    <t>330-EN1-3LDYS</t>
  </si>
  <si>
    <t>330-EN1-2LPRO</t>
  </si>
  <si>
    <t>330-EN1-3LLSP</t>
  </si>
  <si>
    <t>330-EN1-3LGZM</t>
  </si>
  <si>
    <t xml:space="preserve">330-EN1-2XPZA </t>
  </si>
  <si>
    <t>330-ES1-3PPRM</t>
  </si>
  <si>
    <t>330-ES1-3PEHU</t>
  </si>
  <si>
    <t>330-ES1-3PRPP</t>
  </si>
  <si>
    <t>330-ES1-2PTWT</t>
  </si>
  <si>
    <t>330-ES1-3PSTP</t>
  </si>
  <si>
    <t>330-ES1-3PAFI</t>
  </si>
  <si>
    <t>OGÓŁEM moduł specjalizacyjny RiFP</t>
  </si>
  <si>
    <t>OGÓŁEM moduł specjalizacyjny PiI</t>
  </si>
  <si>
    <t>OGÓŁEM moduł specjalizacyjny LwB</t>
  </si>
  <si>
    <t xml:space="preserve"> </t>
  </si>
  <si>
    <t>forma studiów: STACJONARNE</t>
  </si>
  <si>
    <t>Harmonogram realizacji programu studiów od roku akademickiego 2021/2022</t>
  </si>
  <si>
    <t>330-ES1-3PSG / 330-ES1-3PSG#E</t>
  </si>
  <si>
    <t>ECTS</t>
  </si>
  <si>
    <t>330-ES1-2PRA</t>
  </si>
  <si>
    <t xml:space="preserve">Podstawy rachunkowości </t>
  </si>
  <si>
    <t>330-ES1-1HIG</t>
  </si>
  <si>
    <t>330-ES1-1TEI1 / 330-ES1-1TEI1#E</t>
  </si>
  <si>
    <t>330-ES1-2STA / 330-ES1-2STA#E</t>
  </si>
  <si>
    <t>330-ES1-3EC1 / 330-ES1-3EC1#E</t>
  </si>
  <si>
    <t>330-ES1-1MIK2 / 330-ES1-1MIK2#S</t>
  </si>
  <si>
    <t>330-ES1-1PRA / 330-ES1-1PRA#E</t>
  </si>
  <si>
    <t>330-ES1-3MSG / 330-ES1-3MSG#E</t>
  </si>
  <si>
    <t>330-ES1-1DEM / 330-ES1-1DEM#E</t>
  </si>
  <si>
    <t>330-ES1-1GEK / 330-ES1-1GEK#E</t>
  </si>
  <si>
    <t>330-ES1-1GPZ / 330-ES1-1GPZ#E</t>
  </si>
  <si>
    <t>330-ES1-3EKR / 330-ES1-3EKR#E</t>
  </si>
  <si>
    <t>330-ES1-3FIP    / 330-ES1-3FIP#E</t>
  </si>
  <si>
    <t>330-ES1-2PIPI  / 330-ES1-2PIPI#E</t>
  </si>
  <si>
    <t>330-ES1-2PIST  / 330-ES1-2PIST#E</t>
  </si>
  <si>
    <t>330-ES1-2PFIP  / 330-ES1-2PFIP#E</t>
  </si>
  <si>
    <t>330-ES1-3LTRA  / 330-ES1-3LTRA#E</t>
  </si>
  <si>
    <t>330-ES1-2LZAO  / 330-ES1-2LZAO#E</t>
  </si>
  <si>
    <r>
      <t xml:space="preserve">Technologia informacyjna I/ </t>
    </r>
    <r>
      <rPr>
        <i/>
        <sz val="9"/>
        <color theme="1"/>
        <rFont val="Times New Roman"/>
        <family val="1"/>
        <charset val="238"/>
      </rPr>
      <t xml:space="preserve">Information Technology </t>
    </r>
  </si>
  <si>
    <r>
      <t xml:space="preserve">Statystyka opisowa / </t>
    </r>
    <r>
      <rPr>
        <i/>
        <sz val="9"/>
        <color theme="1"/>
        <rFont val="Times New Roman"/>
        <family val="1"/>
        <charset val="238"/>
      </rPr>
      <t>Descriptive Statistics</t>
    </r>
  </si>
  <si>
    <r>
      <t xml:space="preserve">Międzynarodowe stosunki gospodarcze / </t>
    </r>
    <r>
      <rPr>
        <i/>
        <sz val="9"/>
        <color theme="1"/>
        <rFont val="Times New Roman"/>
        <family val="1"/>
        <charset val="238"/>
      </rPr>
      <t>International Economic Relations</t>
    </r>
  </si>
  <si>
    <r>
      <t xml:space="preserve">Polityka społeczna i gospodarcza / </t>
    </r>
    <r>
      <rPr>
        <i/>
        <sz val="9"/>
        <color theme="1"/>
        <rFont val="Times New Roman"/>
        <family val="1"/>
        <charset val="238"/>
      </rPr>
      <t>Social and Economic Policy</t>
    </r>
  </si>
  <si>
    <r>
      <t xml:space="preserve">Demografia / </t>
    </r>
    <r>
      <rPr>
        <i/>
        <sz val="9"/>
        <color theme="1"/>
        <rFont val="Times New Roman"/>
        <family val="1"/>
        <charset val="238"/>
      </rPr>
      <t>Demography</t>
    </r>
  </si>
  <si>
    <r>
      <t xml:space="preserve">Geografia ekonomiczna / </t>
    </r>
    <r>
      <rPr>
        <i/>
        <sz val="9"/>
        <color theme="1"/>
        <rFont val="Times New Roman"/>
        <family val="1"/>
        <charset val="238"/>
      </rPr>
      <t>Economic Geography</t>
    </r>
  </si>
  <si>
    <r>
      <t xml:space="preserve">Gospodarka przestrzenna/  </t>
    </r>
    <r>
      <rPr>
        <i/>
        <sz val="9"/>
        <color theme="1"/>
        <rFont val="Times New Roman"/>
        <family val="1"/>
        <charset val="238"/>
      </rPr>
      <t>Spatial Planning</t>
    </r>
  </si>
  <si>
    <r>
      <t xml:space="preserve">Metody oceny projektów inwestycyjnych / </t>
    </r>
    <r>
      <rPr>
        <i/>
        <sz val="9"/>
        <color theme="1"/>
        <rFont val="Times New Roman"/>
        <family val="1"/>
        <charset val="238"/>
      </rPr>
      <t>Methods of Evaluation of Investment Projects</t>
    </r>
  </si>
  <si>
    <r>
      <t xml:space="preserve">Ekonomia integracji gospodarczej /  </t>
    </r>
    <r>
      <rPr>
        <i/>
        <sz val="9"/>
        <color theme="1"/>
        <rFont val="Times New Roman"/>
        <family val="1"/>
        <charset val="238"/>
      </rPr>
      <t>Economics of Economic Integration</t>
    </r>
  </si>
  <si>
    <r>
      <t xml:space="preserve">Finanse przedsiębiorstwa/ </t>
    </r>
    <r>
      <rPr>
        <i/>
        <sz val="9"/>
        <color theme="1"/>
        <rFont val="Times New Roman"/>
        <family val="1"/>
        <charset val="238"/>
      </rPr>
      <t xml:space="preserve">Corporate Finance </t>
    </r>
  </si>
  <si>
    <r>
      <t xml:space="preserve">Przedsiębiorczość/ </t>
    </r>
    <r>
      <rPr>
        <i/>
        <sz val="9"/>
        <color theme="1"/>
        <rFont val="Times New Roman"/>
        <family val="1"/>
        <charset val="238"/>
      </rPr>
      <t>Entrepreneurship</t>
    </r>
  </si>
  <si>
    <r>
      <t xml:space="preserve">Finanse publiczne /             </t>
    </r>
    <r>
      <rPr>
        <i/>
        <sz val="9"/>
        <color theme="1"/>
        <rFont val="Times New Roman"/>
        <family val="1"/>
        <charset val="238"/>
      </rPr>
      <t>Public Finance</t>
    </r>
  </si>
  <si>
    <t>Ekonomia (I stopień)</t>
  </si>
  <si>
    <t>forma studiów: NIESTACJONARNE</t>
  </si>
  <si>
    <t>330-ES1-1MAT / 330-ES1-1MAT#E</t>
  </si>
  <si>
    <t xml:space="preserve">Ekonometria I </t>
  </si>
  <si>
    <t xml:space="preserve">Mikroekonomia  cz.  I </t>
  </si>
  <si>
    <t xml:space="preserve">Mikroekonomia cz. II </t>
  </si>
  <si>
    <t>Makroekonomia cz. I</t>
  </si>
  <si>
    <t>Makroekonomia cz. II</t>
  </si>
  <si>
    <t xml:space="preserve">Międzynarodowe stosunki gospodarcze </t>
  </si>
  <si>
    <t xml:space="preserve">Demografia </t>
  </si>
  <si>
    <t>330-ES1-3PFIN / 330-ES1-3PFIN#E</t>
  </si>
  <si>
    <r>
      <t xml:space="preserve">Transport i spedycja/ </t>
    </r>
    <r>
      <rPr>
        <i/>
        <sz val="9"/>
        <color theme="1"/>
        <rFont val="Times New Roman"/>
        <family val="1"/>
        <charset val="238"/>
      </rPr>
      <t xml:space="preserve">Transportation and Forwarding </t>
    </r>
  </si>
  <si>
    <r>
      <t xml:space="preserve">Logistyka zaopatrzenia i produkcji/ </t>
    </r>
    <r>
      <rPr>
        <i/>
        <sz val="9"/>
        <color theme="1"/>
        <rFont val="Times New Roman"/>
        <family val="1"/>
        <charset val="238"/>
      </rPr>
      <t>Logistics of Supply and Production</t>
    </r>
  </si>
  <si>
    <r>
      <t>Innowacje i polityka innowacyjna/</t>
    </r>
    <r>
      <rPr>
        <i/>
        <sz val="9"/>
        <color theme="1"/>
        <rFont val="Times New Roman"/>
        <family val="1"/>
        <charset val="238"/>
      </rPr>
      <t xml:space="preserve"> Innovation and Innovation Policy</t>
    </r>
  </si>
  <si>
    <t>330-EN1-1TEI1 / 330-EN1-1TEI1#E</t>
  </si>
  <si>
    <t>330-EN1-1HIG</t>
  </si>
  <si>
    <t>330-EN1-1MAT</t>
  </si>
  <si>
    <t>330-EN1-2STA</t>
  </si>
  <si>
    <t>330-EN1-1MIK1</t>
  </si>
  <si>
    <t>330-EN1-1MIK2</t>
  </si>
  <si>
    <t>330-EN1-2MKR1</t>
  </si>
  <si>
    <t>330-EN1-2MKR2</t>
  </si>
  <si>
    <t>330-EN1-1PRA</t>
  </si>
  <si>
    <t xml:space="preserve">330-EN1-1DEM </t>
  </si>
  <si>
    <t>330-EN1-1GEK / 330-EN1-1GEK#E</t>
  </si>
  <si>
    <t>330-EN1-1GPZ / 330-EN1-1GPZ#E</t>
  </si>
  <si>
    <t>330-EN1-3EKR / 330-EN1-3EKR#E</t>
  </si>
  <si>
    <t xml:space="preserve">330-EN1-3XSRP </t>
  </si>
  <si>
    <t>330-EN1-2PIPI  / 330-EN1-2PIPI#E</t>
  </si>
  <si>
    <t>330-EN1-2PFIP  / 330-EN1-2PFIP#E</t>
  </si>
  <si>
    <t>330-EN1-3PFIN / 330-EN1-3PFIN#E</t>
  </si>
  <si>
    <t>330-EN1-3LTRA  / 330-EN1-3LTRA#E</t>
  </si>
  <si>
    <t>330-EN1-2LZAO  / 330-EN1-2LZAO#E</t>
  </si>
  <si>
    <t>OGÓŁEM moduł specjalizacyjny RiF</t>
  </si>
  <si>
    <t>Grupa Zajęć_ 5.1_ PRZEDMIOTY SPECJALIZACYJNE_ RACHUNKOWOŚĆ I FINANSE (RiF)</t>
  </si>
  <si>
    <t>Grupa Zajęć_ 5.2_ PRZEDMIOTY SPECJALIZACYJNE_ PRZEDSIĘBIORCZOŚĆ I INNOWACJE (PiI)</t>
  </si>
  <si>
    <t>Grupa Zajęć_ 5.3_ PRZEDMIOTY SPECJALIZACYJNE_ LOGISTYKA W BIZNESIE (LwB)</t>
  </si>
  <si>
    <t>Grupa Zajęć_ 6_PRAKTYKI ZAWODOWE</t>
  </si>
  <si>
    <t>Grupa Zajęć_ 5.1_ PRZEDMIOTY SPECJALIZACYJNE _RACHUNKOWOŚĆ I FINANSE (RiF)</t>
  </si>
  <si>
    <r>
      <t xml:space="preserve">Ekonometria I /    </t>
    </r>
    <r>
      <rPr>
        <i/>
        <sz val="9"/>
        <color theme="1"/>
        <rFont val="Times New Roman"/>
        <family val="1"/>
        <charset val="238"/>
      </rPr>
      <t>Econometrics I</t>
    </r>
  </si>
  <si>
    <r>
      <t xml:space="preserve">Matematyka /         </t>
    </r>
    <r>
      <rPr>
        <i/>
        <sz val="9"/>
        <color theme="1"/>
        <rFont val="Times New Roman"/>
        <family val="1"/>
        <charset val="238"/>
      </rPr>
      <t>Mathematics </t>
    </r>
  </si>
  <si>
    <r>
      <t xml:space="preserve">Elementy prawa dla ekonomistów /                       </t>
    </r>
    <r>
      <rPr>
        <i/>
        <sz val="9"/>
        <color theme="1"/>
        <rFont val="Times New Roman"/>
        <family val="1"/>
        <charset val="238"/>
      </rPr>
      <t>Law for Economists</t>
    </r>
  </si>
  <si>
    <r>
      <t xml:space="preserve">Technologia informacyjna I/ </t>
    </r>
    <r>
      <rPr>
        <i/>
        <sz val="9"/>
        <rFont val="Times New Roman"/>
        <family val="1"/>
        <charset val="238"/>
      </rPr>
      <t xml:space="preserve">Information Technology </t>
    </r>
  </si>
  <si>
    <r>
      <t xml:space="preserve">Geografia ekonomiczna / </t>
    </r>
    <r>
      <rPr>
        <i/>
        <sz val="9"/>
        <rFont val="Times New Roman"/>
        <family val="1"/>
        <charset val="238"/>
      </rPr>
      <t>Economic Geography</t>
    </r>
  </si>
  <si>
    <r>
      <t xml:space="preserve">Gospodarka przestrzenna/  </t>
    </r>
    <r>
      <rPr>
        <i/>
        <sz val="9"/>
        <rFont val="Times New Roman"/>
        <family val="1"/>
        <charset val="238"/>
      </rPr>
      <t>Spatial Planning</t>
    </r>
  </si>
  <si>
    <r>
      <t xml:space="preserve">Metody oceny projektów inwestycyjnych / </t>
    </r>
    <r>
      <rPr>
        <i/>
        <sz val="9"/>
        <rFont val="Times New Roman"/>
        <family val="1"/>
        <charset val="238"/>
      </rPr>
      <t>Methods of Evaluation of Investment Projects</t>
    </r>
  </si>
  <si>
    <r>
      <t xml:space="preserve">Ekonomia integracji gospodarczej /  </t>
    </r>
    <r>
      <rPr>
        <i/>
        <sz val="9"/>
        <rFont val="Times New Roman"/>
        <family val="1"/>
        <charset val="238"/>
      </rPr>
      <t>Economics of Economic Integration</t>
    </r>
  </si>
  <si>
    <r>
      <t xml:space="preserve">Finanse publiczne /             </t>
    </r>
    <r>
      <rPr>
        <i/>
        <sz val="9"/>
        <rFont val="Times New Roman"/>
        <family val="1"/>
        <charset val="238"/>
      </rPr>
      <t>Public Finance</t>
    </r>
  </si>
  <si>
    <r>
      <t xml:space="preserve">Finanse przedsiębiorstwa/ </t>
    </r>
    <r>
      <rPr>
        <i/>
        <sz val="9"/>
        <rFont val="Times New Roman"/>
        <family val="1"/>
        <charset val="238"/>
      </rPr>
      <t xml:space="preserve">Corporate Finance </t>
    </r>
  </si>
  <si>
    <r>
      <t xml:space="preserve">Przedsiębiorczość/ </t>
    </r>
    <r>
      <rPr>
        <i/>
        <sz val="9"/>
        <rFont val="Times New Roman"/>
        <family val="1"/>
        <charset val="238"/>
      </rPr>
      <t>Entrepreneurship</t>
    </r>
  </si>
  <si>
    <r>
      <t>Innowacje i polityka innowacyjna/</t>
    </r>
    <r>
      <rPr>
        <i/>
        <sz val="9"/>
        <rFont val="Times New Roman"/>
        <family val="1"/>
        <charset val="238"/>
      </rPr>
      <t xml:space="preserve"> Innovation and Innovation Policy</t>
    </r>
  </si>
  <si>
    <r>
      <t>Finansowanie innowacji/</t>
    </r>
    <r>
      <rPr>
        <i/>
        <sz val="9"/>
        <rFont val="Times New Roman"/>
        <family val="1"/>
        <charset val="238"/>
      </rPr>
      <t xml:space="preserve"> Financing Innovation</t>
    </r>
  </si>
  <si>
    <r>
      <t xml:space="preserve">Transport i spedycja/ </t>
    </r>
    <r>
      <rPr>
        <i/>
        <sz val="9"/>
        <rFont val="Times New Roman"/>
        <family val="1"/>
        <charset val="238"/>
      </rPr>
      <t xml:space="preserve">Transportation and Forwarding </t>
    </r>
  </si>
  <si>
    <r>
      <t xml:space="preserve">Logistyka zaopatrzenia i produkcji/ </t>
    </r>
    <r>
      <rPr>
        <i/>
        <sz val="9"/>
        <rFont val="Times New Roman"/>
        <family val="1"/>
        <charset val="238"/>
      </rPr>
      <t>Logistics of Supply and Production</t>
    </r>
  </si>
  <si>
    <t>E</t>
  </si>
  <si>
    <t>330-ES1-1ESR / 330-ES1-1ESR#E</t>
  </si>
  <si>
    <t>330-ES1-2MOP / 330-ES1-2MOP#E</t>
  </si>
  <si>
    <r>
      <t xml:space="preserve">Innowacyjny samorząd terytorialny/ </t>
    </r>
    <r>
      <rPr>
        <i/>
        <sz val="9"/>
        <color theme="1"/>
        <rFont val="Times New Roman"/>
        <family val="1"/>
        <charset val="238"/>
      </rPr>
      <t xml:space="preserve">Innovative Local Government </t>
    </r>
  </si>
  <si>
    <r>
      <t>Finansowanie innowacji/</t>
    </r>
    <r>
      <rPr>
        <i/>
        <sz val="9"/>
        <color theme="1"/>
        <rFont val="Times New Roman"/>
        <family val="1"/>
        <charset val="238"/>
      </rPr>
      <t xml:space="preserve"> Financing Innovation</t>
    </r>
  </si>
  <si>
    <t>330-EN1-2MOP / 330-EN1-2MOP#E</t>
  </si>
  <si>
    <t>330-EN1-3FIP  / 330-EN1-3FIP#E</t>
  </si>
  <si>
    <r>
      <t xml:space="preserve">Ekonomia środowiska / </t>
    </r>
    <r>
      <rPr>
        <i/>
        <sz val="9"/>
        <color theme="1"/>
        <rFont val="Times New Roman"/>
        <family val="1"/>
        <charset val="238"/>
      </rPr>
      <t>Environmental Economics</t>
    </r>
  </si>
  <si>
    <t>330-ES1-2XFPR /   330-ES1-2XFPR#E</t>
  </si>
  <si>
    <t>330-ES1-1MIK1 /  330-ES1-1MIK1#E</t>
  </si>
  <si>
    <t>330-ES1-2MKR1 /    330-ES1-2MKR1#E</t>
  </si>
  <si>
    <t>330-ES1-2MKR2 /    330-ES1-2MKR2#E</t>
  </si>
  <si>
    <t>330-EN1-2XFPR/   330-EN1-2XFPR#E</t>
  </si>
  <si>
    <t>Język angielski cz. 2</t>
  </si>
  <si>
    <t>Język angielski cz. 3</t>
  </si>
  <si>
    <t>Język angielski cz. 4</t>
  </si>
  <si>
    <t>330-EN1-1ESR / 330-EN1-1ESR#E</t>
  </si>
  <si>
    <t>Praktyka zawodowa (4 tygodnie)</t>
  </si>
  <si>
    <r>
      <t xml:space="preserve">Mikroekonomia  cz.  I /      </t>
    </r>
    <r>
      <rPr>
        <i/>
        <sz val="9"/>
        <color theme="1"/>
        <rFont val="Times New Roman"/>
        <family val="1"/>
        <charset val="238"/>
      </rPr>
      <t xml:space="preserve">Basic of Microeconomics </t>
    </r>
  </si>
  <si>
    <r>
      <t xml:space="preserve">Mikroekonomia cz. II / </t>
    </r>
    <r>
      <rPr>
        <i/>
        <sz val="9"/>
        <color theme="1"/>
        <rFont val="Times New Roman"/>
        <family val="1"/>
        <charset val="238"/>
      </rPr>
      <t>Microeconomics</t>
    </r>
  </si>
  <si>
    <r>
      <t xml:space="preserve">Makroekonomia cz. I /        </t>
    </r>
    <r>
      <rPr>
        <i/>
        <sz val="9"/>
        <color theme="1"/>
        <rFont val="Times New Roman"/>
        <family val="1"/>
        <charset val="238"/>
      </rPr>
      <t>Basic of Macroeconomics</t>
    </r>
  </si>
  <si>
    <r>
      <t xml:space="preserve">Makroekonomia cz. II / </t>
    </r>
    <r>
      <rPr>
        <i/>
        <sz val="9"/>
        <color theme="1"/>
        <rFont val="Times New Roman"/>
        <family val="1"/>
        <charset val="238"/>
      </rPr>
      <t>Macroeconomics</t>
    </r>
  </si>
  <si>
    <t>330-ES1-2ANG3</t>
  </si>
  <si>
    <t>330-ES1-2ANG4</t>
  </si>
  <si>
    <t xml:space="preserve">330-ES1-2XSRP </t>
  </si>
  <si>
    <t>330-ES1-3XAPO</t>
  </si>
  <si>
    <t>330-EN1-2ANG3</t>
  </si>
  <si>
    <t>330-EN1-2ANG4</t>
  </si>
  <si>
    <t>330-EN1-3XAPO</t>
  </si>
  <si>
    <t>330-ES1-2PPRZ/ 330-ES1-2PPRZ#E</t>
  </si>
  <si>
    <t>330-EN1-2PPRZ/ 330-EN1-2PPRZ#E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</si>
</sst>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0"/>
      <name val="Arial CE"/>
    </font>
    <font>
      <sz val="8"/>
      <color indexed="81"/>
      <name val="Tahoma"/>
      <family val="2"/>
      <charset val="238"/>
    </font>
    <font>
      <sz val="8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.5"/>
      <name val="Times New Roman"/>
      <family val="1"/>
      <charset val="238"/>
    </font>
    <font>
      <sz val="10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.5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Times New Roman"/>
      <family val="1"/>
      <charset val="238"/>
    </font>
    <font>
      <sz val="8.5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443">
    <xf numFmtId="0" fontId="0" fillId="0" borderId="0" xfId="0"/>
    <xf numFmtId="0" fontId="8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/>
      <protection locked="0"/>
    </xf>
    <xf numFmtId="0" fontId="8" fillId="2" borderId="2" xfId="0" applyFont="1" applyFill="1" applyBorder="1" applyAlignment="1" applyProtection="1">
      <alignment horizontal="centerContinuous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49" fontId="8" fillId="2" borderId="3" xfId="0" applyNumberFormat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49" fontId="8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17" xfId="0" quotePrefix="1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7" xfId="0" quotePrefix="1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 shrinkToFit="1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textRotation="90" wrapText="1" shrinkToFit="1"/>
      <protection locked="0"/>
    </xf>
    <xf numFmtId="0" fontId="8" fillId="2" borderId="1" xfId="0" applyFont="1" applyFill="1" applyBorder="1" applyAlignment="1" applyProtection="1">
      <alignment horizontal="center" textRotation="90" shrinkToFit="1"/>
      <protection locked="0"/>
    </xf>
    <xf numFmtId="0" fontId="8" fillId="2" borderId="21" xfId="0" applyFont="1" applyFill="1" applyBorder="1" applyAlignment="1" applyProtection="1">
      <alignment horizontal="center" textRotation="90" shrinkToFit="1"/>
      <protection locked="0"/>
    </xf>
    <xf numFmtId="0" fontId="8" fillId="2" borderId="28" xfId="0" applyFont="1" applyFill="1" applyBorder="1" applyAlignment="1" applyProtection="1">
      <alignment horizontal="center" textRotation="90" shrinkToFit="1"/>
      <protection locked="0"/>
    </xf>
    <xf numFmtId="0" fontId="8" fillId="2" borderId="28" xfId="0" applyFont="1" applyFill="1" applyBorder="1" applyAlignment="1" applyProtection="1">
      <alignment horizontal="center" textRotation="90" wrapText="1"/>
      <protection locked="0"/>
    </xf>
    <xf numFmtId="0" fontId="8" fillId="2" borderId="28" xfId="0" applyFont="1" applyFill="1" applyBorder="1" applyAlignment="1" applyProtection="1">
      <alignment horizontal="center" textRotation="90" wrapText="1" shrinkToFit="1"/>
      <protection locked="0"/>
    </xf>
    <xf numFmtId="0" fontId="8" fillId="2" borderId="22" xfId="0" applyFont="1" applyFill="1" applyBorder="1" applyAlignment="1" applyProtection="1">
      <alignment horizontal="center" textRotation="90" shrinkToFit="1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textRotation="90" shrinkToFit="1"/>
      <protection locked="0"/>
    </xf>
    <xf numFmtId="0" fontId="8" fillId="2" borderId="24" xfId="0" applyFont="1" applyFill="1" applyBorder="1" applyAlignment="1" applyProtection="1">
      <alignment horizontal="center" textRotation="90" shrinkToFit="1"/>
      <protection locked="0"/>
    </xf>
    <xf numFmtId="0" fontId="8" fillId="2" borderId="3" xfId="0" applyFont="1" applyFill="1" applyBorder="1" applyAlignment="1" applyProtection="1">
      <alignment vertical="center"/>
      <protection locked="0"/>
    </xf>
    <xf numFmtId="0" fontId="8" fillId="2" borderId="29" xfId="0" applyFont="1" applyFill="1" applyBorder="1" applyAlignment="1" applyProtection="1">
      <alignment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vertical="center"/>
      <protection locked="0"/>
    </xf>
    <xf numFmtId="0" fontId="8" fillId="2" borderId="34" xfId="0" applyFont="1" applyFill="1" applyBorder="1" applyAlignment="1" applyProtection="1">
      <alignment vertical="center"/>
      <protection locked="0"/>
    </xf>
    <xf numFmtId="0" fontId="8" fillId="2" borderId="35" xfId="0" applyFont="1" applyFill="1" applyBorder="1" applyAlignment="1" applyProtection="1">
      <alignment vertical="center"/>
      <protection locked="0"/>
    </xf>
    <xf numFmtId="49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8" fillId="2" borderId="37" xfId="0" applyFont="1" applyFill="1" applyBorder="1" applyAlignment="1" applyProtection="1">
      <alignment horizontal="center" vertical="center"/>
      <protection locked="0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45" xfId="0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center" vertical="center"/>
      <protection locked="0"/>
    </xf>
    <xf numFmtId="0" fontId="11" fillId="2" borderId="38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/>
      <protection locked="0"/>
    </xf>
    <xf numFmtId="0" fontId="8" fillId="2" borderId="52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8" xfId="0" applyFont="1" applyFill="1" applyBorder="1" applyAlignment="1" applyProtection="1">
      <alignment horizontal="center" vertical="center"/>
      <protection locked="0"/>
    </xf>
    <xf numFmtId="164" fontId="11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164" fontId="8" fillId="2" borderId="14" xfId="0" applyNumberFormat="1" applyFont="1" applyFill="1" applyBorder="1" applyAlignment="1" applyProtection="1">
      <alignment horizontal="center" vertical="center"/>
      <protection locked="0"/>
    </xf>
    <xf numFmtId="164" fontId="8" fillId="2" borderId="3" xfId="0" applyNumberFormat="1" applyFont="1" applyFill="1" applyBorder="1" applyAlignment="1" applyProtection="1">
      <alignment horizontal="center" vertical="center"/>
      <protection locked="0"/>
    </xf>
    <xf numFmtId="164" fontId="8" fillId="2" borderId="31" xfId="0" applyNumberFormat="1" applyFont="1" applyFill="1" applyBorder="1" applyAlignment="1" applyProtection="1">
      <alignment horizontal="center" vertical="center"/>
      <protection locked="0"/>
    </xf>
    <xf numFmtId="164" fontId="8" fillId="2" borderId="35" xfId="0" applyNumberFormat="1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8" fillId="0" borderId="32" xfId="0" applyFont="1" applyFill="1" applyBorder="1" applyAlignment="1" applyProtection="1">
      <alignment vertical="center"/>
      <protection locked="0"/>
    </xf>
    <xf numFmtId="0" fontId="8" fillId="0" borderId="33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 wrapText="1" shrinkToFit="1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8" fillId="2" borderId="63" xfId="0" applyFont="1" applyFill="1" applyBorder="1" applyAlignment="1" applyProtection="1">
      <alignment horizontal="center" vertical="center"/>
      <protection locked="0"/>
    </xf>
    <xf numFmtId="164" fontId="11" fillId="2" borderId="39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2" fillId="2" borderId="37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6" fillId="2" borderId="16" xfId="0" applyFont="1" applyFill="1" applyBorder="1" applyAlignment="1" applyProtection="1">
      <alignment horizontal="center" vertical="center"/>
      <protection locked="0"/>
    </xf>
    <xf numFmtId="0" fontId="16" fillId="2" borderId="47" xfId="0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 vertical="center"/>
      <protection locked="0"/>
    </xf>
    <xf numFmtId="0" fontId="16" fillId="2" borderId="14" xfId="0" applyFont="1" applyFill="1" applyBorder="1" applyAlignment="1" applyProtection="1">
      <alignment vertical="center"/>
      <protection locked="0"/>
    </xf>
    <xf numFmtId="0" fontId="16" fillId="2" borderId="14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21" fillId="2" borderId="0" xfId="0" applyFont="1" applyFill="1" applyAlignment="1">
      <alignment vertical="center"/>
    </xf>
    <xf numFmtId="0" fontId="12" fillId="2" borderId="0" xfId="0" applyFont="1" applyFill="1" applyAlignment="1" applyProtection="1">
      <alignment horizontal="left" vertical="center" wrapText="1"/>
      <protection locked="0"/>
    </xf>
    <xf numFmtId="0" fontId="22" fillId="2" borderId="0" xfId="0" applyFont="1" applyFill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49" fontId="22" fillId="2" borderId="0" xfId="0" applyNumberFormat="1" applyFont="1" applyFill="1" applyAlignment="1" applyProtection="1">
      <alignment vertical="center" wrapText="1"/>
      <protection locked="0"/>
    </xf>
    <xf numFmtId="0" fontId="22" fillId="2" borderId="1" xfId="0" applyFont="1" applyFill="1" applyBorder="1" applyAlignment="1" applyProtection="1">
      <alignment horizontal="center" vertical="center" shrinkToFit="1"/>
      <protection locked="0"/>
    </xf>
    <xf numFmtId="0" fontId="21" fillId="2" borderId="1" xfId="0" applyFont="1" applyFill="1" applyBorder="1" applyAlignment="1" applyProtection="1">
      <alignment horizontal="center" vertical="center" wrapText="1" shrinkToFit="1"/>
      <protection locked="0"/>
    </xf>
    <xf numFmtId="49" fontId="22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22" fillId="2" borderId="14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1" fillId="2" borderId="36" xfId="0" applyFont="1" applyFill="1" applyBorder="1" applyAlignment="1">
      <alignment horizontal="left" vertical="center" shrinkToFit="1"/>
    </xf>
    <xf numFmtId="0" fontId="22" fillId="2" borderId="0" xfId="0" applyFont="1" applyFill="1" applyAlignment="1" applyProtection="1">
      <alignment vertical="center"/>
      <protection locked="0"/>
    </xf>
    <xf numFmtId="0" fontId="22" fillId="2" borderId="0" xfId="0" applyFont="1" applyFill="1" applyAlignment="1" applyProtection="1">
      <alignment vertical="center" wrapText="1"/>
      <protection locked="0"/>
    </xf>
    <xf numFmtId="1" fontId="22" fillId="0" borderId="3" xfId="0" quotePrefix="1" applyNumberFormat="1" applyFont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left" vertical="center" wrapText="1" shrinkToFit="1"/>
      <protection locked="0"/>
    </xf>
    <xf numFmtId="49" fontId="22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21" fillId="2" borderId="29" xfId="0" applyFont="1" applyFill="1" applyBorder="1" applyAlignment="1" applyProtection="1">
      <alignment horizontal="left" vertical="center" shrinkToFit="1"/>
      <protection locked="0"/>
    </xf>
    <xf numFmtId="49" fontId="22" fillId="2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22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1" fillId="0" borderId="42" xfId="0" applyFont="1" applyBorder="1" applyAlignment="1" applyProtection="1">
      <alignment horizontal="left" vertical="center" shrinkToFit="1"/>
      <protection locked="0"/>
    </xf>
    <xf numFmtId="49" fontId="22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22" fillId="0" borderId="3" xfId="0" quotePrefix="1" applyNumberFormat="1" applyFont="1" applyBorder="1" applyAlignment="1" applyProtection="1">
      <alignment horizontal="center" vertical="center"/>
      <protection locked="0"/>
    </xf>
    <xf numFmtId="0" fontId="21" fillId="0" borderId="43" xfId="0" applyFont="1" applyFill="1" applyBorder="1" applyAlignment="1" applyProtection="1">
      <alignment horizontal="left" vertical="center" wrapText="1" shrinkToFit="1"/>
      <protection locked="0"/>
    </xf>
    <xf numFmtId="49" fontId="22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22" fillId="2" borderId="3" xfId="0" quotePrefix="1" applyFont="1" applyFill="1" applyBorder="1" applyAlignment="1" applyProtection="1">
      <alignment horizontal="center" vertical="center"/>
      <protection locked="0"/>
    </xf>
    <xf numFmtId="0" fontId="21" fillId="2" borderId="43" xfId="0" applyFont="1" applyFill="1" applyBorder="1" applyAlignment="1" applyProtection="1">
      <alignment horizontal="left" vertical="center" wrapText="1" shrinkToFit="1"/>
      <protection locked="0"/>
    </xf>
    <xf numFmtId="0" fontId="21" fillId="0" borderId="44" xfId="0" applyFont="1" applyFill="1" applyBorder="1" applyAlignment="1" applyProtection="1">
      <alignment horizontal="left" vertical="center" wrapText="1" shrinkToFit="1"/>
      <protection locked="0"/>
    </xf>
    <xf numFmtId="0" fontId="21" fillId="2" borderId="44" xfId="0" applyFont="1" applyFill="1" applyBorder="1" applyAlignment="1" applyProtection="1">
      <alignment horizontal="left" vertical="center" wrapText="1" shrinkToFit="1"/>
      <protection locked="0"/>
    </xf>
    <xf numFmtId="0" fontId="22" fillId="0" borderId="62" xfId="0" applyFont="1" applyBorder="1" applyAlignment="1" applyProtection="1">
      <alignment horizontal="center" vertical="center"/>
      <protection locked="0"/>
    </xf>
    <xf numFmtId="0" fontId="21" fillId="2" borderId="44" xfId="0" applyFont="1" applyFill="1" applyBorder="1" applyAlignment="1" applyProtection="1">
      <alignment horizontal="left" vertical="center" shrinkToFit="1"/>
      <protection locked="0"/>
    </xf>
    <xf numFmtId="0" fontId="22" fillId="0" borderId="5" xfId="0" quotePrefix="1" applyNumberFormat="1" applyFont="1" applyBorder="1" applyAlignment="1" applyProtection="1">
      <alignment horizontal="center" vertical="center"/>
      <protection locked="0"/>
    </xf>
    <xf numFmtId="0" fontId="21" fillId="0" borderId="5" xfId="0" applyFont="1" applyFill="1" applyBorder="1" applyAlignment="1" applyProtection="1">
      <alignment horizontal="left" vertical="center" wrapText="1" shrinkToFit="1"/>
      <protection locked="0"/>
    </xf>
    <xf numFmtId="49" fontId="22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2" borderId="14" xfId="0" quotePrefix="1" applyFont="1" applyFill="1" applyBorder="1" applyAlignment="1" applyProtection="1">
      <alignment horizontal="center" vertical="center"/>
      <protection locked="0"/>
    </xf>
    <xf numFmtId="0" fontId="21" fillId="0" borderId="42" xfId="0" applyFont="1" applyFill="1" applyBorder="1" applyAlignment="1" applyProtection="1">
      <alignment horizontal="left" vertical="center" wrapText="1" shrinkToFit="1"/>
      <protection locked="0"/>
    </xf>
    <xf numFmtId="49" fontId="21" fillId="2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2" borderId="43" xfId="0" applyFont="1" applyFill="1" applyBorder="1" applyAlignment="1" applyProtection="1">
      <alignment horizontal="left" vertical="center" shrinkToFit="1"/>
      <protection locked="0"/>
    </xf>
    <xf numFmtId="0" fontId="22" fillId="2" borderId="14" xfId="0" quotePrefix="1" applyFont="1" applyFill="1" applyBorder="1" applyAlignment="1" applyProtection="1">
      <alignment horizontal="center" vertical="center"/>
      <protection locked="0"/>
    </xf>
    <xf numFmtId="0" fontId="22" fillId="0" borderId="3" xfId="0" quotePrefix="1" applyFont="1" applyFill="1" applyBorder="1" applyAlignment="1" applyProtection="1">
      <alignment horizontal="center" vertical="center"/>
      <protection locked="0"/>
    </xf>
    <xf numFmtId="49" fontId="22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3" xfId="0" applyFont="1" applyFill="1" applyBorder="1" applyAlignment="1" applyProtection="1">
      <alignment horizontal="center" vertical="center"/>
      <protection locked="0"/>
    </xf>
    <xf numFmtId="0" fontId="21" fillId="0" borderId="43" xfId="0" applyFont="1" applyFill="1" applyBorder="1" applyAlignment="1" applyProtection="1">
      <alignment horizontal="left" vertical="center" shrinkToFit="1"/>
      <protection locked="0"/>
    </xf>
    <xf numFmtId="0" fontId="21" fillId="2" borderId="48" xfId="0" applyFont="1" applyFill="1" applyBorder="1" applyAlignment="1" applyProtection="1">
      <alignment horizontal="left" vertical="center" shrinkToFit="1"/>
      <protection locked="0"/>
    </xf>
    <xf numFmtId="49" fontId="22" fillId="2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43" xfId="0" applyFont="1" applyBorder="1" applyAlignment="1" applyProtection="1">
      <alignment horizontal="left" vertical="center" shrinkToFit="1"/>
      <protection locked="0"/>
    </xf>
    <xf numFmtId="0" fontId="21" fillId="0" borderId="48" xfId="0" applyFont="1" applyBorder="1" applyAlignment="1" applyProtection="1">
      <alignment horizontal="left" vertical="center" shrinkToFit="1"/>
      <protection locked="0"/>
    </xf>
    <xf numFmtId="49" fontId="22" fillId="2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43" xfId="0" applyFont="1" applyBorder="1" applyAlignment="1" applyProtection="1">
      <alignment horizontal="left" vertical="center" wrapText="1" shrinkToFit="1"/>
      <protection locked="0"/>
    </xf>
    <xf numFmtId="49" fontId="22" fillId="0" borderId="35" xfId="0" applyNumberFormat="1" applyFont="1" applyBorder="1" applyAlignment="1" applyProtection="1">
      <alignment horizontal="center" vertical="center" wrapText="1" shrinkToFit="1"/>
      <protection locked="0"/>
    </xf>
    <xf numFmtId="0" fontId="21" fillId="2" borderId="42" xfId="0" applyFont="1" applyFill="1" applyBorder="1" applyAlignment="1" applyProtection="1">
      <alignment horizontal="left" vertical="center" wrapText="1" shrinkToFit="1"/>
      <protection locked="0"/>
    </xf>
    <xf numFmtId="0" fontId="21" fillId="0" borderId="3" xfId="0" applyFont="1" applyBorder="1" applyAlignment="1" applyProtection="1">
      <alignment horizontal="left" vertical="center" wrapText="1" shrinkToFit="1"/>
      <protection locked="0"/>
    </xf>
    <xf numFmtId="0" fontId="21" fillId="0" borderId="44" xfId="0" applyFont="1" applyBorder="1" applyAlignment="1" applyProtection="1">
      <alignment horizontal="left" vertical="center" wrapText="1" shrinkToFit="1"/>
      <protection locked="0"/>
    </xf>
    <xf numFmtId="0" fontId="21" fillId="0" borderId="42" xfId="0" applyFont="1" applyBorder="1" applyAlignment="1" applyProtection="1">
      <alignment horizontal="left" vertical="center" wrapText="1" shrinkToFit="1"/>
      <protection locked="0"/>
    </xf>
    <xf numFmtId="0" fontId="22" fillId="0" borderId="40" xfId="0" quotePrefix="1" applyFont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0" borderId="3" xfId="0" applyFont="1" applyBorder="1" applyAlignment="1" applyProtection="1">
      <alignment horizontal="center" vertical="center"/>
      <protection locked="0"/>
    </xf>
    <xf numFmtId="49" fontId="8" fillId="0" borderId="19" xfId="0" quotePrefix="1" applyNumberFormat="1" applyFont="1" applyBorder="1" applyAlignment="1" applyProtection="1">
      <alignment horizontal="center" vertical="center"/>
      <protection locked="0"/>
    </xf>
    <xf numFmtId="49" fontId="8" fillId="0" borderId="4" xfId="0" quotePrefix="1" applyNumberFormat="1" applyFont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49" fontId="8" fillId="0" borderId="33" xfId="0" quotePrefix="1" applyNumberFormat="1" applyFont="1" applyBorder="1" applyAlignment="1" applyProtection="1">
      <alignment horizontal="center" vertical="center"/>
      <protection locked="0"/>
    </xf>
    <xf numFmtId="49" fontId="8" fillId="2" borderId="29" xfId="0" applyNumberFormat="1" applyFont="1" applyFill="1" applyBorder="1" applyAlignment="1" applyProtection="1">
      <alignment horizontal="center" vertical="center"/>
      <protection locked="0"/>
    </xf>
    <xf numFmtId="49" fontId="8" fillId="2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49" fontId="8" fillId="0" borderId="34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49" fontId="8" fillId="0" borderId="32" xfId="0" quotePrefix="1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16" fillId="2" borderId="14" xfId="0" applyNumberFormat="1" applyFont="1" applyFill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49" fontId="8" fillId="0" borderId="49" xfId="0" applyNumberFormat="1" applyFont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 applyProtection="1">
      <alignment horizontal="center" vertical="center"/>
      <protection locked="0"/>
    </xf>
    <xf numFmtId="0" fontId="8" fillId="2" borderId="51" xfId="0" applyFont="1" applyFill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49" fontId="8" fillId="2" borderId="34" xfId="0" applyNumberFormat="1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11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vertical="center"/>
      <protection locked="0"/>
    </xf>
    <xf numFmtId="49" fontId="1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 applyProtection="1">
      <alignment vertical="center"/>
      <protection locked="0"/>
    </xf>
    <xf numFmtId="0" fontId="15" fillId="2" borderId="13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8" fillId="2" borderId="1" xfId="0" applyFont="1" applyFill="1" applyBorder="1" applyAlignment="1">
      <alignment horizontal="right" vertical="center" textRotation="90" wrapText="1"/>
    </xf>
    <xf numFmtId="0" fontId="11" fillId="0" borderId="45" xfId="0" applyFont="1" applyFill="1" applyBorder="1" applyAlignment="1" applyProtection="1">
      <alignment vertical="center"/>
      <protection locked="0"/>
    </xf>
    <xf numFmtId="0" fontId="11" fillId="2" borderId="45" xfId="0" applyFont="1" applyFill="1" applyBorder="1" applyAlignment="1" applyProtection="1">
      <alignment vertic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textRotation="90" wrapText="1" shrinkToFit="1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0" fillId="3" borderId="62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20" fillId="3" borderId="14" xfId="0" applyFont="1" applyFill="1" applyBorder="1" applyAlignment="1" applyProtection="1">
      <alignment horizontal="center" vertical="center"/>
      <protection locked="0"/>
    </xf>
    <xf numFmtId="0" fontId="25" fillId="3" borderId="1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 applyProtection="1">
      <alignment vertical="center"/>
      <protection locked="0"/>
    </xf>
    <xf numFmtId="0" fontId="8" fillId="3" borderId="13" xfId="0" applyFont="1" applyFill="1" applyBorder="1" applyAlignment="1" applyProtection="1">
      <alignment horizontal="center" textRotation="90" shrinkToFit="1"/>
      <protection locked="0"/>
    </xf>
    <xf numFmtId="0" fontId="8" fillId="3" borderId="64" xfId="0" applyFont="1" applyFill="1" applyBorder="1" applyAlignment="1" applyProtection="1">
      <alignment horizontal="center" vertical="center"/>
      <protection locked="0"/>
    </xf>
    <xf numFmtId="0" fontId="11" fillId="3" borderId="21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Continuous" vertical="center"/>
      <protection locked="0"/>
    </xf>
    <xf numFmtId="0" fontId="8" fillId="0" borderId="1" xfId="0" applyFont="1" applyFill="1" applyBorder="1" applyAlignment="1">
      <alignment horizontal="center" textRotation="90" wrapText="1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 applyProtection="1">
      <alignment horizontal="center" vertical="center"/>
      <protection locked="0"/>
    </xf>
    <xf numFmtId="0" fontId="8" fillId="3" borderId="66" xfId="0" applyFont="1" applyFill="1" applyBorder="1" applyAlignment="1" applyProtection="1">
      <alignment horizontal="center" vertical="center"/>
      <protection locked="0"/>
    </xf>
    <xf numFmtId="0" fontId="8" fillId="3" borderId="43" xfId="0" applyFont="1" applyFill="1" applyBorder="1" applyAlignment="1" applyProtection="1">
      <alignment horizontal="center" vertical="center"/>
      <protection locked="0"/>
    </xf>
    <xf numFmtId="0" fontId="8" fillId="3" borderId="55" xfId="0" applyFont="1" applyFill="1" applyBorder="1" applyAlignment="1" applyProtection="1">
      <alignment horizontal="center" vertical="center"/>
      <protection locked="0"/>
    </xf>
    <xf numFmtId="0" fontId="8" fillId="3" borderId="44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11" fillId="3" borderId="37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vertical="center"/>
      <protection locked="0"/>
    </xf>
    <xf numFmtId="0" fontId="8" fillId="3" borderId="65" xfId="0" applyFont="1" applyFill="1" applyBorder="1" applyAlignment="1" applyProtection="1">
      <alignment horizontal="center" vertical="center"/>
      <protection locked="0"/>
    </xf>
    <xf numFmtId="0" fontId="8" fillId="3" borderId="42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8" fillId="3" borderId="61" xfId="0" applyFont="1" applyFill="1" applyBorder="1" applyAlignment="1" applyProtection="1">
      <alignment horizontal="center" vertical="center"/>
      <protection locked="0"/>
    </xf>
    <xf numFmtId="0" fontId="8" fillId="3" borderId="45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</xf>
    <xf numFmtId="0" fontId="16" fillId="0" borderId="41" xfId="0" applyFont="1" applyFill="1" applyBorder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1" fontId="22" fillId="0" borderId="45" xfId="0" applyNumberFormat="1" applyFont="1" applyFill="1" applyBorder="1" applyAlignment="1" applyProtection="1">
      <alignment horizontal="center" vertical="center" shrinkToFit="1"/>
      <protection locked="0"/>
    </xf>
    <xf numFmtId="1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3" xfId="0" quotePrefix="1" applyNumberFormat="1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49" fontId="22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49" fontId="8" fillId="0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49" fontId="1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8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164" fontId="12" fillId="2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45" xfId="0" applyFont="1" applyFill="1" applyBorder="1" applyAlignment="1" applyProtection="1">
      <alignment vertical="center"/>
      <protection locked="0"/>
    </xf>
    <xf numFmtId="0" fontId="12" fillId="2" borderId="45" xfId="0" applyFont="1" applyFill="1" applyBorder="1" applyAlignment="1" applyProtection="1">
      <alignment vertical="center"/>
      <protection locked="0"/>
    </xf>
    <xf numFmtId="49" fontId="12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45" xfId="0" applyFont="1" applyFill="1" applyBorder="1" applyAlignment="1" applyProtection="1">
      <alignment horizontal="center" vertical="center"/>
      <protection locked="0"/>
    </xf>
    <xf numFmtId="164" fontId="12" fillId="2" borderId="39" xfId="0" applyNumberFormat="1" applyFont="1" applyFill="1" applyBorder="1" applyAlignment="1" applyProtection="1">
      <alignment horizontal="center" vertical="center"/>
      <protection locked="0"/>
    </xf>
    <xf numFmtId="0" fontId="12" fillId="2" borderId="39" xfId="0" applyFont="1" applyFill="1" applyBorder="1" applyAlignment="1" applyProtection="1">
      <alignment horizontal="center" vertical="center"/>
      <protection locked="0"/>
    </xf>
    <xf numFmtId="1" fontId="22" fillId="0" borderId="14" xfId="0" quotePrefix="1" applyNumberFormat="1" applyFont="1" applyBorder="1" applyAlignment="1" applyProtection="1">
      <alignment horizontal="center" vertical="center"/>
      <protection locked="0"/>
    </xf>
    <xf numFmtId="49" fontId="8" fillId="0" borderId="15" xfId="0" quotePrefix="1" applyNumberFormat="1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8" fillId="2" borderId="58" xfId="0" applyFont="1" applyFill="1" applyBorder="1" applyAlignment="1" applyProtection="1">
      <alignment horizontal="centerContinuous" vertical="center"/>
      <protection locked="0"/>
    </xf>
    <xf numFmtId="0" fontId="17" fillId="3" borderId="1" xfId="0" applyFont="1" applyFill="1" applyBorder="1" applyAlignment="1" applyProtection="1">
      <alignment vertical="center" textRotation="90"/>
      <protection locked="0"/>
    </xf>
    <xf numFmtId="0" fontId="17" fillId="3" borderId="1" xfId="0" applyFont="1" applyFill="1" applyBorder="1" applyAlignment="1" applyProtection="1">
      <alignment horizontal="centerContinuous" vertical="center"/>
      <protection locked="0"/>
    </xf>
    <xf numFmtId="0" fontId="17" fillId="3" borderId="1" xfId="0" applyFont="1" applyFill="1" applyBorder="1" applyAlignment="1">
      <alignment vertical="center"/>
    </xf>
    <xf numFmtId="0" fontId="22" fillId="2" borderId="1" xfId="0" applyFont="1" applyFill="1" applyBorder="1" applyAlignment="1" applyProtection="1">
      <alignment horizontal="center" vertical="center" wrapText="1" shrinkToFit="1"/>
      <protection locked="0"/>
    </xf>
    <xf numFmtId="0" fontId="8" fillId="3" borderId="45" xfId="0" applyFont="1" applyFill="1" applyBorder="1" applyAlignment="1" applyProtection="1">
      <alignment horizontal="center" textRotation="90" shrinkToFit="1"/>
      <protection locked="0"/>
    </xf>
    <xf numFmtId="0" fontId="8" fillId="0" borderId="1" xfId="0" applyFont="1" applyFill="1" applyBorder="1" applyAlignment="1">
      <alignment horizontal="right" textRotation="90" wrapText="1"/>
    </xf>
    <xf numFmtId="0" fontId="8" fillId="0" borderId="1" xfId="0" applyFont="1" applyFill="1" applyBorder="1" applyAlignment="1">
      <alignment horizontal="left" vertical="center" textRotation="90" wrapText="1"/>
    </xf>
    <xf numFmtId="0" fontId="8" fillId="0" borderId="1" xfId="0" applyFont="1" applyFill="1" applyBorder="1" applyAlignment="1">
      <alignment horizontal="right" vertical="center" textRotation="90" wrapText="1"/>
    </xf>
    <xf numFmtId="0" fontId="22" fillId="2" borderId="14" xfId="0" applyFont="1" applyFill="1" applyBorder="1" applyAlignment="1" applyProtection="1">
      <alignment horizontal="left" vertical="center" wrapText="1" shrinkToFit="1"/>
      <protection locked="0"/>
    </xf>
    <xf numFmtId="0" fontId="22" fillId="2" borderId="3" xfId="0" applyFont="1" applyFill="1" applyBorder="1" applyAlignment="1" applyProtection="1">
      <alignment horizontal="left" vertical="center" wrapText="1" shrinkToFit="1"/>
      <protection locked="0"/>
    </xf>
    <xf numFmtId="0" fontId="22" fillId="2" borderId="29" xfId="0" applyFont="1" applyFill="1" applyBorder="1" applyAlignment="1" applyProtection="1">
      <alignment horizontal="left" vertical="center" shrinkToFit="1"/>
      <protection locked="0"/>
    </xf>
    <xf numFmtId="0" fontId="22" fillId="0" borderId="42" xfId="0" applyFont="1" applyBorder="1" applyAlignment="1" applyProtection="1">
      <alignment horizontal="left" vertical="center" shrinkToFit="1"/>
      <protection locked="0"/>
    </xf>
    <xf numFmtId="0" fontId="22" fillId="0" borderId="43" xfId="0" applyFont="1" applyFill="1" applyBorder="1" applyAlignment="1" applyProtection="1">
      <alignment horizontal="left" vertical="center" wrapText="1" shrinkToFit="1"/>
      <protection locked="0"/>
    </xf>
    <xf numFmtId="0" fontId="22" fillId="2" borderId="43" xfId="0" applyFont="1" applyFill="1" applyBorder="1" applyAlignment="1" applyProtection="1">
      <alignment horizontal="left" vertical="center" wrapText="1" shrinkToFit="1"/>
      <protection locked="0"/>
    </xf>
    <xf numFmtId="0" fontId="22" fillId="2" borderId="44" xfId="0" applyFont="1" applyFill="1" applyBorder="1" applyAlignment="1" applyProtection="1">
      <alignment horizontal="left" vertical="center" wrapText="1" shrinkToFit="1"/>
      <protection locked="0"/>
    </xf>
    <xf numFmtId="0" fontId="22" fillId="2" borderId="44" xfId="0" applyFont="1" applyFill="1" applyBorder="1" applyAlignment="1" applyProtection="1">
      <alignment horizontal="left" vertical="center" shrinkToFit="1"/>
      <protection locked="0"/>
    </xf>
    <xf numFmtId="0" fontId="22" fillId="0" borderId="5" xfId="0" applyFont="1" applyFill="1" applyBorder="1" applyAlignment="1" applyProtection="1">
      <alignment horizontal="left" vertical="center" wrapText="1" shrinkToFit="1"/>
      <protection locked="0"/>
    </xf>
    <xf numFmtId="0" fontId="12" fillId="3" borderId="37" xfId="0" applyFont="1" applyFill="1" applyBorder="1" applyAlignment="1" applyProtection="1">
      <alignment horizontal="center" vertical="center"/>
      <protection locked="0"/>
    </xf>
    <xf numFmtId="0" fontId="22" fillId="0" borderId="42" xfId="0" applyFont="1" applyFill="1" applyBorder="1" applyAlignment="1" applyProtection="1">
      <alignment horizontal="left" vertical="center" wrapText="1" shrinkToFit="1"/>
      <protection locked="0"/>
    </xf>
    <xf numFmtId="0" fontId="22" fillId="2" borderId="43" xfId="0" applyFont="1" applyFill="1" applyBorder="1" applyAlignment="1" applyProtection="1">
      <alignment horizontal="left" vertical="center" shrinkToFit="1"/>
      <protection locked="0"/>
    </xf>
    <xf numFmtId="0" fontId="22" fillId="0" borderId="43" xfId="0" applyFont="1" applyFill="1" applyBorder="1" applyAlignment="1" applyProtection="1">
      <alignment horizontal="left" vertical="center" shrinkToFit="1"/>
      <protection locked="0"/>
    </xf>
    <xf numFmtId="0" fontId="22" fillId="0" borderId="43" xfId="0" applyFont="1" applyBorder="1" applyAlignment="1" applyProtection="1">
      <alignment horizontal="left" vertical="center" shrinkToFit="1"/>
      <protection locked="0"/>
    </xf>
    <xf numFmtId="0" fontId="22" fillId="0" borderId="48" xfId="0" applyFont="1" applyBorder="1" applyAlignment="1" applyProtection="1">
      <alignment horizontal="left" vertical="center" shrinkToFit="1"/>
      <protection locked="0"/>
    </xf>
    <xf numFmtId="0" fontId="12" fillId="3" borderId="13" xfId="0" applyFont="1" applyFill="1" applyBorder="1" applyAlignment="1" applyProtection="1">
      <alignment horizontal="center" vertical="center"/>
      <protection locked="0"/>
    </xf>
    <xf numFmtId="0" fontId="12" fillId="3" borderId="22" xfId="0" applyFont="1" applyFill="1" applyBorder="1" applyAlignment="1" applyProtection="1">
      <alignment horizontal="center" vertical="center"/>
      <protection locked="0"/>
    </xf>
    <xf numFmtId="0" fontId="22" fillId="0" borderId="43" xfId="0" applyFont="1" applyBorder="1" applyAlignment="1" applyProtection="1">
      <alignment horizontal="left" vertical="center" wrapText="1" shrinkToFit="1"/>
      <protection locked="0"/>
    </xf>
    <xf numFmtId="0" fontId="22" fillId="0" borderId="48" xfId="0" applyFont="1" applyBorder="1" applyAlignment="1" applyProtection="1">
      <alignment horizontal="left" vertical="center" wrapText="1" shrinkToFit="1"/>
      <protection locked="0"/>
    </xf>
    <xf numFmtId="0" fontId="22" fillId="2" borderId="42" xfId="0" applyFont="1" applyFill="1" applyBorder="1" applyAlignment="1" applyProtection="1">
      <alignment horizontal="left" vertical="center" wrapText="1" shrinkToFit="1"/>
      <protection locked="0"/>
    </xf>
    <xf numFmtId="0" fontId="22" fillId="0" borderId="3" xfId="0" applyFont="1" applyBorder="1" applyAlignment="1" applyProtection="1">
      <alignment horizontal="left" vertical="center" wrapText="1" shrinkToFit="1"/>
      <protection locked="0"/>
    </xf>
    <xf numFmtId="0" fontId="22" fillId="0" borderId="44" xfId="0" applyFont="1" applyBorder="1" applyAlignment="1" applyProtection="1">
      <alignment horizontal="left" vertical="center" wrapText="1" shrinkToFit="1"/>
      <protection locked="0"/>
    </xf>
    <xf numFmtId="0" fontId="22" fillId="0" borderId="42" xfId="0" applyFont="1" applyBorder="1" applyAlignment="1" applyProtection="1">
      <alignment horizontal="left" vertical="center" wrapText="1" shrinkToFit="1"/>
      <protection locked="0"/>
    </xf>
    <xf numFmtId="0" fontId="13" fillId="2" borderId="13" xfId="0" applyFont="1" applyFill="1" applyBorder="1" applyAlignment="1" applyProtection="1">
      <alignment vertical="center"/>
      <protection locked="0"/>
    </xf>
    <xf numFmtId="0" fontId="22" fillId="2" borderId="36" xfId="0" applyFont="1" applyFill="1" applyBorder="1" applyAlignment="1">
      <alignment horizontal="left" vertical="center" shrinkToFit="1"/>
    </xf>
    <xf numFmtId="0" fontId="8" fillId="2" borderId="54" xfId="0" applyFont="1" applyFill="1" applyBorder="1" applyAlignment="1" applyProtection="1">
      <alignment horizontal="center" vertical="center"/>
      <protection locked="0"/>
    </xf>
    <xf numFmtId="0" fontId="12" fillId="0" borderId="53" xfId="0" applyFont="1" applyFill="1" applyBorder="1" applyAlignment="1" applyProtection="1">
      <alignment vertical="center"/>
      <protection locked="0"/>
    </xf>
    <xf numFmtId="0" fontId="12" fillId="0" borderId="59" xfId="0" applyFont="1" applyFill="1" applyBorder="1" applyAlignment="1" applyProtection="1">
      <alignment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25" fillId="0" borderId="53" xfId="0" applyNumberFormat="1" applyFont="1" applyFill="1" applyBorder="1" applyAlignment="1" applyProtection="1">
      <alignment vertical="center"/>
      <protection locked="0"/>
    </xf>
    <xf numFmtId="164" fontId="25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9" fontId="22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53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vertical="center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49" fontId="22" fillId="0" borderId="0" xfId="0" applyNumberFormat="1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Continuous" vertical="center"/>
      <protection locked="0"/>
    </xf>
    <xf numFmtId="0" fontId="8" fillId="3" borderId="1" xfId="0" applyFont="1" applyFill="1" applyBorder="1" applyAlignment="1" applyProtection="1">
      <alignment vertical="center" textRotation="90"/>
      <protection locked="0"/>
    </xf>
    <xf numFmtId="0" fontId="8" fillId="3" borderId="1" xfId="0" applyFont="1" applyFill="1" applyBorder="1" applyAlignment="1">
      <alignment vertical="center"/>
    </xf>
    <xf numFmtId="0" fontId="22" fillId="2" borderId="2" xfId="0" applyFont="1" applyFill="1" applyBorder="1" applyAlignment="1" applyProtection="1">
      <alignment horizontal="center" vertical="center" shrinkToFit="1"/>
      <protection locked="0"/>
    </xf>
    <xf numFmtId="1" fontId="22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1" fillId="3" borderId="28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3" borderId="62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1" fontId="22" fillId="0" borderId="45" xfId="0" applyNumberFormat="1" applyFont="1" applyFill="1" applyBorder="1" applyAlignment="1" applyProtection="1">
      <alignment vertical="center" shrinkToFit="1"/>
      <protection locked="0"/>
    </xf>
    <xf numFmtId="1" fontId="21" fillId="0" borderId="45" xfId="0" applyNumberFormat="1" applyFont="1" applyFill="1" applyBorder="1" applyAlignment="1" applyProtection="1">
      <alignment vertical="center" shrinkToFit="1"/>
      <protection locked="0"/>
    </xf>
    <xf numFmtId="0" fontId="21" fillId="0" borderId="48" xfId="0" applyFont="1" applyBorder="1" applyAlignment="1" applyProtection="1">
      <alignment horizontal="left" vertical="center" wrapText="1" shrinkToFit="1"/>
      <protection locked="0"/>
    </xf>
    <xf numFmtId="49" fontId="27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32" xfId="0" applyNumberFormat="1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center" vertical="center"/>
      <protection locked="0"/>
    </xf>
    <xf numFmtId="0" fontId="16" fillId="3" borderId="64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vertical="center"/>
      <protection locked="0"/>
    </xf>
    <xf numFmtId="164" fontId="16" fillId="2" borderId="14" xfId="0" applyNumberFormat="1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vertical="center"/>
      <protection locked="0"/>
    </xf>
    <xf numFmtId="49" fontId="16" fillId="2" borderId="33" xfId="0" applyNumberFormat="1" applyFont="1" applyFill="1" applyBorder="1" applyAlignment="1" applyProtection="1">
      <alignment horizontal="center" vertical="center"/>
      <protection locked="0"/>
    </xf>
    <xf numFmtId="49" fontId="21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29" xfId="0" applyFont="1" applyFill="1" applyBorder="1" applyAlignment="1" applyProtection="1">
      <alignment horizontal="center" vertical="center"/>
      <protection locked="0"/>
    </xf>
    <xf numFmtId="0" fontId="16" fillId="2" borderId="9" xfId="0" applyFont="1" applyFill="1" applyBorder="1" applyAlignment="1" applyProtection="1">
      <alignment horizontal="center" vertical="center"/>
      <protection locked="0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16" fillId="3" borderId="55" xfId="0" applyFont="1" applyFill="1" applyBorder="1" applyAlignment="1" applyProtection="1">
      <alignment horizontal="center" vertical="center"/>
      <protection locked="0"/>
    </xf>
    <xf numFmtId="49" fontId="27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2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53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59" xfId="0" applyFont="1" applyFill="1" applyBorder="1" applyAlignment="1" applyProtection="1">
      <alignment horizontal="center" vertical="center"/>
      <protection locked="0"/>
    </xf>
    <xf numFmtId="0" fontId="7" fillId="2" borderId="53" xfId="0" applyFont="1" applyFill="1" applyBorder="1" applyAlignment="1" applyProtection="1">
      <alignment horizontal="left" vertical="center" shrinkToFit="1"/>
      <protection locked="0"/>
    </xf>
    <xf numFmtId="0" fontId="7" fillId="2" borderId="13" xfId="0" applyFont="1" applyFill="1" applyBorder="1" applyAlignment="1" applyProtection="1">
      <alignment horizontal="left" vertical="center" shrinkToFit="1"/>
      <protection locked="0"/>
    </xf>
    <xf numFmtId="0" fontId="7" fillId="2" borderId="59" xfId="0" applyFont="1" applyFill="1" applyBorder="1" applyAlignment="1" applyProtection="1">
      <alignment horizontal="left" vertical="center" shrinkToFit="1"/>
      <protection locked="0"/>
    </xf>
    <xf numFmtId="0" fontId="7" fillId="2" borderId="26" xfId="0" applyFont="1" applyFill="1" applyBorder="1" applyAlignment="1" applyProtection="1">
      <alignment horizontal="left" vertical="center" shrinkToFit="1"/>
      <protection locked="0"/>
    </xf>
    <xf numFmtId="0" fontId="7" fillId="2" borderId="45" xfId="0" applyFont="1" applyFill="1" applyBorder="1" applyAlignment="1" applyProtection="1">
      <alignment horizontal="left" vertical="center" shrinkToFit="1"/>
      <protection locked="0"/>
    </xf>
    <xf numFmtId="0" fontId="7" fillId="2" borderId="58" xfId="0" applyFont="1" applyFill="1" applyBorder="1" applyAlignment="1" applyProtection="1">
      <alignment horizontal="left" vertical="center" shrinkToFit="1"/>
      <protection locked="0"/>
    </xf>
    <xf numFmtId="0" fontId="11" fillId="2" borderId="53" xfId="0" applyFont="1" applyFill="1" applyBorder="1" applyAlignment="1" applyProtection="1">
      <alignment horizontal="left" vertical="center"/>
      <protection locked="0"/>
    </xf>
    <xf numFmtId="0" fontId="13" fillId="2" borderId="13" xfId="0" applyFont="1" applyFill="1" applyBorder="1" applyAlignment="1" applyProtection="1">
      <alignment horizontal="left" vertical="center"/>
      <protection locked="0"/>
    </xf>
    <xf numFmtId="0" fontId="11" fillId="2" borderId="26" xfId="0" applyFont="1" applyFill="1" applyBorder="1" applyAlignment="1" applyProtection="1">
      <alignment horizontal="left" vertical="center"/>
      <protection locked="0"/>
    </xf>
    <xf numFmtId="0" fontId="13" fillId="2" borderId="45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Alignment="1">
      <alignment horizontal="left" vertical="center"/>
    </xf>
    <xf numFmtId="0" fontId="8" fillId="2" borderId="56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57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/>
      <protection locked="0"/>
    </xf>
    <xf numFmtId="0" fontId="8" fillId="2" borderId="58" xfId="0" applyFont="1" applyFill="1" applyBorder="1" applyAlignment="1" applyProtection="1">
      <alignment horizontal="center" vertical="center"/>
      <protection locked="0"/>
    </xf>
    <xf numFmtId="0" fontId="18" fillId="0" borderId="5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8" fillId="2" borderId="59" xfId="0" applyFont="1" applyFill="1" applyBorder="1" applyAlignment="1">
      <alignment vertical="center"/>
    </xf>
    <xf numFmtId="0" fontId="7" fillId="2" borderId="23" xfId="0" applyFont="1" applyFill="1" applyBorder="1" applyAlignment="1" applyProtection="1">
      <alignment horizontal="left" vertical="center" shrinkToFit="1"/>
      <protection locked="0"/>
    </xf>
    <xf numFmtId="0" fontId="12" fillId="0" borderId="53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59" xfId="0" applyFont="1" applyFill="1" applyBorder="1" applyAlignment="1" applyProtection="1">
      <alignment horizontal="left" vertical="center"/>
      <protection locked="0"/>
    </xf>
    <xf numFmtId="0" fontId="12" fillId="2" borderId="26" xfId="0" applyFont="1" applyFill="1" applyBorder="1" applyAlignment="1" applyProtection="1">
      <alignment horizontal="left" vertical="center"/>
      <protection locked="0"/>
    </xf>
    <xf numFmtId="0" fontId="22" fillId="2" borderId="45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Alignment="1">
      <alignment horizontal="left" vertical="center"/>
    </xf>
    <xf numFmtId="0" fontId="8" fillId="3" borderId="57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left" vertical="center" shrinkToFit="1"/>
      <protection locked="0"/>
    </xf>
    <xf numFmtId="0" fontId="22" fillId="2" borderId="13" xfId="0" applyFont="1" applyFill="1" applyBorder="1" applyAlignment="1" applyProtection="1">
      <alignment horizontal="left" vertical="center"/>
      <protection locked="0"/>
    </xf>
    <xf numFmtId="0" fontId="7" fillId="3" borderId="45" xfId="0" applyFont="1" applyFill="1" applyBorder="1" applyAlignment="1" applyProtection="1">
      <alignment horizontal="left" vertical="center" shrinkToFit="1"/>
      <protection locked="0"/>
    </xf>
    <xf numFmtId="0" fontId="12" fillId="2" borderId="53" xfId="0" applyFont="1" applyFill="1" applyBorder="1" applyAlignment="1" applyProtection="1">
      <alignment horizontal="left" vertical="center"/>
      <protection locked="0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8CAE3-0CA3-4E5A-9D91-B59DDB9E5612}">
  <sheetPr transitionEntry="1">
    <tabColor rgb="FFFF0000"/>
  </sheetPr>
  <dimension ref="A1:EU173"/>
  <sheetViews>
    <sheetView showGridLines="0" showZeros="0" tabSelected="1" zoomScale="98" zoomScaleNormal="98" zoomScaleSheetLayoutView="130" workbookViewId="0">
      <pane ySplit="5" topLeftCell="A6" activePane="bottomLeft" state="frozen"/>
      <selection pane="bottomLeft" activeCell="L16" sqref="L16"/>
    </sheetView>
  </sheetViews>
  <sheetFormatPr defaultColWidth="9.140625" defaultRowHeight="15" x14ac:dyDescent="0.2"/>
  <cols>
    <col min="1" max="1" width="6.7109375" style="143" customWidth="1"/>
    <col min="2" max="2" width="22.140625" style="144" customWidth="1"/>
    <col min="3" max="3" width="14.5703125" style="145" customWidth="1"/>
    <col min="4" max="4" width="3.7109375" style="252" customWidth="1"/>
    <col min="5" max="6" width="3.7109375" style="1" customWidth="1"/>
    <col min="7" max="7" width="5.5703125" style="1" customWidth="1"/>
    <col min="8" max="8" width="3.7109375" style="1" customWidth="1"/>
    <col min="9" max="9" width="4.5703125" style="1" customWidth="1"/>
    <col min="10" max="11" width="3.7109375" style="1" customWidth="1"/>
    <col min="12" max="12" width="4.85546875" style="1" customWidth="1"/>
    <col min="13" max="18" width="3.7109375" style="1" customWidth="1"/>
    <col min="19" max="19" width="3.42578125" style="252" customWidth="1"/>
    <col min="20" max="23" width="3.7109375" style="1" customWidth="1"/>
    <col min="24" max="24" width="3.7109375" style="252" customWidth="1"/>
    <col min="25" max="28" width="3.7109375" style="1" customWidth="1"/>
    <col min="29" max="29" width="3.7109375" style="252" customWidth="1"/>
    <col min="30" max="30" width="3.7109375" style="1" customWidth="1"/>
    <col min="31" max="31" width="9.140625" style="29" customWidth="1"/>
    <col min="32" max="32" width="6.140625" style="1" customWidth="1"/>
    <col min="33" max="33" width="15.42578125" style="29" customWidth="1"/>
    <col min="34" max="34" width="6" style="1" customWidth="1"/>
    <col min="35" max="35" width="9.140625" style="1"/>
    <col min="36" max="36" width="12" style="91" customWidth="1"/>
    <col min="37" max="41" width="9.140625" style="91"/>
    <col min="42" max="16384" width="9.140625" style="1"/>
  </cols>
  <sheetData>
    <row r="1" spans="1:66" x14ac:dyDescent="0.2">
      <c r="A1" s="417" t="s">
        <v>165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91"/>
      <c r="M1" s="91"/>
      <c r="N1" s="91"/>
      <c r="O1" s="91"/>
      <c r="P1" s="110" t="s">
        <v>199</v>
      </c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109"/>
      <c r="AF1" s="91"/>
      <c r="AG1" s="109"/>
      <c r="AI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</row>
    <row r="2" spans="1:66" ht="20.100000000000001" customHeight="1" thickBot="1" x14ac:dyDescent="0.25">
      <c r="A2" s="306" t="s">
        <v>164</v>
      </c>
      <c r="B2" s="366"/>
      <c r="C2" s="36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91"/>
      <c r="S2" s="91"/>
      <c r="T2" s="92"/>
      <c r="U2" s="91"/>
      <c r="V2" s="92"/>
      <c r="W2" s="91"/>
      <c r="X2" s="91"/>
      <c r="Y2" s="92"/>
      <c r="Z2" s="91"/>
      <c r="AA2" s="92"/>
      <c r="AB2" s="91"/>
      <c r="AC2" s="91"/>
      <c r="AD2" s="92"/>
      <c r="AE2" s="109"/>
      <c r="AF2" s="91" t="s">
        <v>163</v>
      </c>
      <c r="AG2" s="109"/>
      <c r="AI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</row>
    <row r="3" spans="1:66" ht="12.95" customHeight="1" thickTop="1" thickBot="1" x14ac:dyDescent="0.25">
      <c r="A3" s="368"/>
      <c r="B3" s="289"/>
      <c r="C3" s="369"/>
      <c r="D3" s="91"/>
      <c r="E3" s="91"/>
      <c r="F3" s="370"/>
      <c r="G3" s="418" t="s">
        <v>3</v>
      </c>
      <c r="H3" s="419"/>
      <c r="I3" s="419"/>
      <c r="J3" s="419"/>
      <c r="K3" s="419"/>
      <c r="L3" s="419"/>
      <c r="M3" s="419"/>
      <c r="N3" s="420"/>
      <c r="O3" s="404" t="s">
        <v>0</v>
      </c>
      <c r="P3" s="405"/>
      <c r="Q3" s="405"/>
      <c r="R3" s="405"/>
      <c r="S3" s="406"/>
      <c r="T3" s="404" t="s">
        <v>1</v>
      </c>
      <c r="U3" s="405"/>
      <c r="V3" s="405"/>
      <c r="W3" s="405"/>
      <c r="X3" s="406"/>
      <c r="Y3" s="404" t="s">
        <v>2</v>
      </c>
      <c r="Z3" s="405"/>
      <c r="AA3" s="405"/>
      <c r="AB3" s="405"/>
      <c r="AC3" s="406"/>
      <c r="AD3" s="424" t="s">
        <v>31</v>
      </c>
      <c r="AE3" s="425"/>
      <c r="AF3" s="425"/>
      <c r="AG3" s="425"/>
      <c r="AH3" s="426"/>
      <c r="AI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</row>
    <row r="4" spans="1:66" ht="16.5" customHeight="1" thickTop="1" thickBot="1" x14ac:dyDescent="0.25">
      <c r="A4" s="368"/>
      <c r="B4" s="289"/>
      <c r="C4" s="369"/>
      <c r="D4" s="91"/>
      <c r="E4" s="91"/>
      <c r="F4" s="370"/>
      <c r="G4" s="421"/>
      <c r="H4" s="422"/>
      <c r="I4" s="422"/>
      <c r="J4" s="422"/>
      <c r="K4" s="422"/>
      <c r="L4" s="422"/>
      <c r="M4" s="422"/>
      <c r="N4" s="423"/>
      <c r="O4" s="3" t="s">
        <v>4</v>
      </c>
      <c r="P4" s="3"/>
      <c r="Q4" s="3" t="s">
        <v>5</v>
      </c>
      <c r="R4" s="3"/>
      <c r="S4" s="371"/>
      <c r="T4" s="3" t="s">
        <v>6</v>
      </c>
      <c r="U4" s="3"/>
      <c r="V4" s="3" t="s">
        <v>7</v>
      </c>
      <c r="W4" s="3"/>
      <c r="X4" s="263"/>
      <c r="Y4" s="4" t="s">
        <v>8</v>
      </c>
      <c r="Z4" s="4"/>
      <c r="AA4" s="404" t="s">
        <v>9</v>
      </c>
      <c r="AB4" s="430"/>
      <c r="AC4" s="372"/>
      <c r="AD4" s="427"/>
      <c r="AE4" s="428"/>
      <c r="AF4" s="428"/>
      <c r="AG4" s="428"/>
      <c r="AH4" s="429"/>
      <c r="AI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</row>
    <row r="5" spans="1:66" s="32" customFormat="1" ht="200.25" customHeight="1" thickTop="1" thickBot="1" x14ac:dyDescent="0.25">
      <c r="A5" s="146" t="s">
        <v>10</v>
      </c>
      <c r="B5" s="147" t="s">
        <v>16</v>
      </c>
      <c r="C5" s="148" t="s">
        <v>32</v>
      </c>
      <c r="D5" s="253" t="s">
        <v>13</v>
      </c>
      <c r="E5" s="35" t="s">
        <v>23</v>
      </c>
      <c r="F5" s="35" t="s">
        <v>24</v>
      </c>
      <c r="G5" s="36" t="s">
        <v>11</v>
      </c>
      <c r="H5" s="37" t="s">
        <v>18</v>
      </c>
      <c r="I5" s="38" t="s">
        <v>19</v>
      </c>
      <c r="J5" s="38" t="s">
        <v>20</v>
      </c>
      <c r="K5" s="38" t="s">
        <v>21</v>
      </c>
      <c r="L5" s="38" t="s">
        <v>22</v>
      </c>
      <c r="M5" s="39" t="s">
        <v>28</v>
      </c>
      <c r="N5" s="40" t="s">
        <v>27</v>
      </c>
      <c r="O5" s="37" t="s">
        <v>12</v>
      </c>
      <c r="P5" s="41" t="s">
        <v>15</v>
      </c>
      <c r="Q5" s="37" t="s">
        <v>12</v>
      </c>
      <c r="R5" s="41" t="s">
        <v>15</v>
      </c>
      <c r="S5" s="260" t="s">
        <v>167</v>
      </c>
      <c r="T5" s="37" t="s">
        <v>12</v>
      </c>
      <c r="U5" s="41" t="s">
        <v>15</v>
      </c>
      <c r="V5" s="37" t="s">
        <v>12</v>
      </c>
      <c r="W5" s="41" t="s">
        <v>15</v>
      </c>
      <c r="X5" s="260" t="s">
        <v>167</v>
      </c>
      <c r="Y5" s="37" t="s">
        <v>12</v>
      </c>
      <c r="Z5" s="43" t="s">
        <v>15</v>
      </c>
      <c r="AA5" s="44" t="s">
        <v>12</v>
      </c>
      <c r="AB5" s="43" t="s">
        <v>15</v>
      </c>
      <c r="AC5" s="260" t="s">
        <v>167</v>
      </c>
      <c r="AD5" s="264" t="s">
        <v>17</v>
      </c>
      <c r="AE5" s="201" t="s">
        <v>25</v>
      </c>
      <c r="AF5" s="201" t="s">
        <v>26</v>
      </c>
      <c r="AG5" s="202" t="s">
        <v>30</v>
      </c>
      <c r="AH5" s="201" t="s">
        <v>29</v>
      </c>
      <c r="AI5" s="108"/>
      <c r="AJ5" s="112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N5" s="108"/>
    </row>
    <row r="6" spans="1:66" s="29" customFormat="1" ht="16.5" thickTop="1" thickBot="1" x14ac:dyDescent="0.25">
      <c r="A6" s="149">
        <v>1</v>
      </c>
      <c r="B6" s="150">
        <v>2</v>
      </c>
      <c r="C6" s="151">
        <v>3</v>
      </c>
      <c r="D6" s="254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30">
        <v>13</v>
      </c>
      <c r="N6" s="30">
        <v>14</v>
      </c>
      <c r="O6" s="26">
        <v>15</v>
      </c>
      <c r="P6" s="27">
        <v>16</v>
      </c>
      <c r="Q6" s="26">
        <v>17</v>
      </c>
      <c r="R6" s="27">
        <v>18</v>
      </c>
      <c r="S6" s="265"/>
      <c r="T6" s="26">
        <v>19</v>
      </c>
      <c r="U6" s="27">
        <v>20</v>
      </c>
      <c r="V6" s="26">
        <v>21</v>
      </c>
      <c r="W6" s="27">
        <v>22</v>
      </c>
      <c r="X6" s="265"/>
      <c r="Y6" s="26">
        <v>23</v>
      </c>
      <c r="Z6" s="27">
        <v>24</v>
      </c>
      <c r="AA6" s="26">
        <v>25</v>
      </c>
      <c r="AB6" s="27">
        <v>26</v>
      </c>
      <c r="AC6" s="266"/>
      <c r="AD6" s="93">
        <v>27</v>
      </c>
      <c r="AE6" s="27">
        <v>28</v>
      </c>
      <c r="AF6" s="27">
        <v>29</v>
      </c>
      <c r="AG6" s="27">
        <v>30</v>
      </c>
      <c r="AH6" s="27">
        <v>31</v>
      </c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N6" s="109"/>
    </row>
    <row r="7" spans="1:66" s="122" customFormat="1" ht="17.100000000000001" customHeight="1" thickTop="1" thickBot="1" x14ac:dyDescent="0.25">
      <c r="A7" s="407" t="s">
        <v>33</v>
      </c>
      <c r="B7" s="408"/>
      <c r="C7" s="408"/>
      <c r="D7" s="408"/>
      <c r="E7" s="408"/>
      <c r="F7" s="408"/>
      <c r="G7" s="431"/>
      <c r="H7" s="431"/>
      <c r="I7" s="431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9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N7" s="110"/>
    </row>
    <row r="8" spans="1:66" ht="17.25" customHeight="1" thickTop="1" thickBot="1" x14ac:dyDescent="0.25">
      <c r="A8" s="158">
        <v>1</v>
      </c>
      <c r="B8" s="159" t="s">
        <v>34</v>
      </c>
      <c r="C8" s="160" t="s">
        <v>170</v>
      </c>
      <c r="D8" s="61">
        <v>6</v>
      </c>
      <c r="E8" s="203">
        <v>1</v>
      </c>
      <c r="F8" s="204"/>
      <c r="G8" s="77">
        <f>SUM(H8:N8)</f>
        <v>60</v>
      </c>
      <c r="H8" s="42">
        <f>O8+Q8+T8+V8+Y8+AA8</f>
        <v>30</v>
      </c>
      <c r="I8" s="42">
        <f>P8+R8+U8+W8+Z8+AB8</f>
        <v>30</v>
      </c>
      <c r="J8" s="47"/>
      <c r="K8" s="33"/>
      <c r="L8" s="33"/>
      <c r="M8" s="33"/>
      <c r="N8" s="33"/>
      <c r="O8" s="23">
        <v>30</v>
      </c>
      <c r="P8" s="21">
        <v>30</v>
      </c>
      <c r="Q8" s="23"/>
      <c r="R8" s="21"/>
      <c r="S8" s="267">
        <v>6</v>
      </c>
      <c r="T8" s="23"/>
      <c r="U8" s="21"/>
      <c r="V8" s="23"/>
      <c r="W8" s="21"/>
      <c r="X8" s="267"/>
      <c r="Y8" s="23"/>
      <c r="Z8" s="21"/>
      <c r="AA8" s="23"/>
      <c r="AB8" s="21"/>
      <c r="AC8" s="268"/>
      <c r="AD8" s="94"/>
      <c r="AE8" s="87">
        <f>((SUM(O8:AB8)-S8-X8)+((SUM(O8:AB8)-S8-X8)/15)*4+IF(E8&gt;0,2,0))/25</f>
        <v>3.12</v>
      </c>
      <c r="AF8" s="48"/>
      <c r="AG8" s="84">
        <f>D8</f>
        <v>6</v>
      </c>
      <c r="AH8" s="48"/>
      <c r="AI8" s="91"/>
      <c r="AJ8" s="113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</row>
    <row r="9" spans="1:66" ht="25.5" thickTop="1" thickBot="1" x14ac:dyDescent="0.25">
      <c r="A9" s="161">
        <v>2</v>
      </c>
      <c r="B9" s="159" t="s">
        <v>187</v>
      </c>
      <c r="C9" s="160" t="s">
        <v>171</v>
      </c>
      <c r="D9" s="61">
        <v>6</v>
      </c>
      <c r="E9" s="203">
        <v>2</v>
      </c>
      <c r="F9" s="205"/>
      <c r="G9" s="77">
        <f t="shared" ref="G9:G15" si="0">SUM(H9:N9)</f>
        <v>60</v>
      </c>
      <c r="H9" s="42">
        <f>O9+Q9+T9+V9+Y9+AA9</f>
        <v>30</v>
      </c>
      <c r="I9" s="42">
        <f>P9+R9+U9+W9+Z9+AB9</f>
        <v>30</v>
      </c>
      <c r="J9" s="8"/>
      <c r="K9" s="42"/>
      <c r="L9" s="42"/>
      <c r="M9" s="42"/>
      <c r="N9" s="42"/>
      <c r="O9" s="7"/>
      <c r="P9" s="9"/>
      <c r="Q9" s="7">
        <v>30</v>
      </c>
      <c r="R9" s="9">
        <v>30</v>
      </c>
      <c r="S9" s="261">
        <v>6</v>
      </c>
      <c r="T9" s="7"/>
      <c r="U9" s="9"/>
      <c r="V9" s="7"/>
      <c r="W9" s="9"/>
      <c r="X9" s="261"/>
      <c r="Y9" s="7"/>
      <c r="Z9" s="9"/>
      <c r="AA9" s="7"/>
      <c r="AB9" s="9"/>
      <c r="AC9" s="269"/>
      <c r="AD9" s="95"/>
      <c r="AE9" s="87">
        <f t="shared" ref="AE9:AE14" si="1">((SUM(O9:AB9)-S9-X9)+((SUM(O9:AB9)-S9-X9)/15)*4+IF(E9&gt;0,2,0))/25</f>
        <v>3.12</v>
      </c>
      <c r="AF9" s="45"/>
      <c r="AG9" s="5"/>
      <c r="AH9" s="45"/>
      <c r="AI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</row>
    <row r="10" spans="1:66" ht="16.5" thickTop="1" thickBot="1" x14ac:dyDescent="0.25">
      <c r="A10" s="161">
        <v>3</v>
      </c>
      <c r="B10" s="162" t="s">
        <v>79</v>
      </c>
      <c r="C10" s="163" t="s">
        <v>84</v>
      </c>
      <c r="D10" s="61">
        <v>2</v>
      </c>
      <c r="E10" s="206"/>
      <c r="F10" s="207" t="s">
        <v>44</v>
      </c>
      <c r="G10" s="77">
        <f t="shared" si="0"/>
        <v>30</v>
      </c>
      <c r="H10" s="42">
        <f t="shared" ref="H10:H15" si="2">O10+Q10+T10+V10+Y10+AA10</f>
        <v>0</v>
      </c>
      <c r="I10" s="42"/>
      <c r="J10" s="8"/>
      <c r="K10" s="12"/>
      <c r="L10" s="12">
        <f>P10+R10+U10+W10+AB10</f>
        <v>30</v>
      </c>
      <c r="M10" s="12"/>
      <c r="N10" s="12"/>
      <c r="O10" s="11"/>
      <c r="P10" s="13">
        <v>30</v>
      </c>
      <c r="Q10" s="11"/>
      <c r="R10" s="13"/>
      <c r="S10" s="270">
        <v>2</v>
      </c>
      <c r="T10" s="11"/>
      <c r="U10" s="13"/>
      <c r="V10" s="11"/>
      <c r="W10" s="13"/>
      <c r="X10" s="270"/>
      <c r="Y10" s="11"/>
      <c r="Z10" s="13"/>
      <c r="AA10" s="11"/>
      <c r="AB10" s="13"/>
      <c r="AC10" s="271"/>
      <c r="AD10" s="95"/>
      <c r="AE10" s="87">
        <f t="shared" si="1"/>
        <v>1.52</v>
      </c>
      <c r="AF10" s="45"/>
      <c r="AG10" s="5"/>
      <c r="AH10" s="45"/>
      <c r="AI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N10" s="91"/>
    </row>
    <row r="11" spans="1:66" ht="16.5" thickTop="1" thickBot="1" x14ac:dyDescent="0.25">
      <c r="A11" s="161">
        <v>4</v>
      </c>
      <c r="B11" s="162" t="s">
        <v>266</v>
      </c>
      <c r="C11" s="163" t="s">
        <v>85</v>
      </c>
      <c r="D11" s="61">
        <v>2</v>
      </c>
      <c r="E11" s="206"/>
      <c r="F11" s="207" t="s">
        <v>35</v>
      </c>
      <c r="G11" s="77">
        <f t="shared" si="0"/>
        <v>30</v>
      </c>
      <c r="H11" s="42">
        <f t="shared" si="2"/>
        <v>0</v>
      </c>
      <c r="I11" s="42"/>
      <c r="J11" s="8"/>
      <c r="K11" s="12"/>
      <c r="L11" s="12">
        <v>30</v>
      </c>
      <c r="M11" s="12"/>
      <c r="N11" s="12"/>
      <c r="O11" s="11"/>
      <c r="P11" s="13"/>
      <c r="Q11" s="11"/>
      <c r="R11" s="13">
        <v>30</v>
      </c>
      <c r="S11" s="270">
        <v>2</v>
      </c>
      <c r="T11" s="11"/>
      <c r="U11" s="13"/>
      <c r="V11" s="11"/>
      <c r="W11" s="13"/>
      <c r="X11" s="270"/>
      <c r="Y11" s="11"/>
      <c r="Z11" s="13"/>
      <c r="AA11" s="11"/>
      <c r="AB11" s="13"/>
      <c r="AC11" s="271"/>
      <c r="AD11" s="95"/>
      <c r="AE11" s="87">
        <f t="shared" si="1"/>
        <v>1.52</v>
      </c>
      <c r="AF11" s="45"/>
      <c r="AG11" s="5"/>
      <c r="AH11" s="45"/>
      <c r="AI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N11" s="91"/>
    </row>
    <row r="12" spans="1:66" ht="16.5" thickTop="1" thickBot="1" x14ac:dyDescent="0.25">
      <c r="A12" s="161">
        <v>5</v>
      </c>
      <c r="B12" s="162" t="s">
        <v>267</v>
      </c>
      <c r="C12" s="163" t="s">
        <v>275</v>
      </c>
      <c r="D12" s="61">
        <v>2</v>
      </c>
      <c r="E12" s="206"/>
      <c r="F12" s="207" t="s">
        <v>37</v>
      </c>
      <c r="G12" s="77">
        <f t="shared" si="0"/>
        <v>30</v>
      </c>
      <c r="H12" s="42">
        <f t="shared" si="2"/>
        <v>0</v>
      </c>
      <c r="I12" s="42"/>
      <c r="J12" s="8"/>
      <c r="K12" s="12"/>
      <c r="L12" s="12">
        <f>P12+R12+U12+W12+AB12</f>
        <v>30</v>
      </c>
      <c r="M12" s="12"/>
      <c r="N12" s="12"/>
      <c r="O12" s="11"/>
      <c r="P12" s="13"/>
      <c r="Q12" s="11"/>
      <c r="R12" s="13"/>
      <c r="S12" s="270"/>
      <c r="T12" s="11"/>
      <c r="U12" s="13">
        <v>30</v>
      </c>
      <c r="V12" s="11"/>
      <c r="W12" s="13"/>
      <c r="X12" s="270">
        <v>2</v>
      </c>
      <c r="Y12" s="11"/>
      <c r="Z12" s="13"/>
      <c r="AA12" s="11"/>
      <c r="AB12" s="13"/>
      <c r="AC12" s="271"/>
      <c r="AD12" s="95"/>
      <c r="AE12" s="87">
        <f t="shared" si="1"/>
        <v>1.52</v>
      </c>
      <c r="AF12" s="45"/>
      <c r="AG12" s="5"/>
      <c r="AH12" s="45"/>
      <c r="AI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N12" s="91"/>
    </row>
    <row r="13" spans="1:66" ht="16.5" thickTop="1" thickBot="1" x14ac:dyDescent="0.25">
      <c r="A13" s="161">
        <v>6</v>
      </c>
      <c r="B13" s="162" t="s">
        <v>268</v>
      </c>
      <c r="C13" s="163" t="s">
        <v>276</v>
      </c>
      <c r="D13" s="61">
        <v>2</v>
      </c>
      <c r="E13" s="206" t="s">
        <v>36</v>
      </c>
      <c r="F13" s="207"/>
      <c r="G13" s="77">
        <f t="shared" si="0"/>
        <v>30</v>
      </c>
      <c r="H13" s="42">
        <f t="shared" si="2"/>
        <v>0</v>
      </c>
      <c r="I13" s="42"/>
      <c r="J13" s="24"/>
      <c r="K13" s="12"/>
      <c r="L13" s="12">
        <f>P13+R13+U13+W13+AB13</f>
        <v>30</v>
      </c>
      <c r="M13" s="12"/>
      <c r="N13" s="12"/>
      <c r="O13" s="11"/>
      <c r="P13" s="13"/>
      <c r="Q13" s="11"/>
      <c r="R13" s="13"/>
      <c r="S13" s="270"/>
      <c r="T13" s="11"/>
      <c r="U13" s="13"/>
      <c r="V13" s="11"/>
      <c r="W13" s="13">
        <v>30</v>
      </c>
      <c r="X13" s="270">
        <v>2</v>
      </c>
      <c r="Y13" s="11"/>
      <c r="Z13" s="13"/>
      <c r="AA13" s="11"/>
      <c r="AB13" s="13"/>
      <c r="AC13" s="271"/>
      <c r="AD13" s="95"/>
      <c r="AE13" s="87">
        <f t="shared" si="1"/>
        <v>1.6</v>
      </c>
      <c r="AF13" s="45"/>
      <c r="AG13" s="5"/>
      <c r="AH13" s="45"/>
      <c r="AI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N13" s="91"/>
    </row>
    <row r="14" spans="1:66" ht="16.5" thickTop="1" thickBot="1" x14ac:dyDescent="0.25">
      <c r="A14" s="161">
        <v>7</v>
      </c>
      <c r="B14" s="162" t="s">
        <v>38</v>
      </c>
      <c r="C14" s="163" t="s">
        <v>86</v>
      </c>
      <c r="D14" s="61">
        <v>1</v>
      </c>
      <c r="E14" s="208">
        <v>6</v>
      </c>
      <c r="F14" s="209"/>
      <c r="G14" s="77">
        <f t="shared" si="0"/>
        <v>15</v>
      </c>
      <c r="H14" s="42">
        <f t="shared" si="2"/>
        <v>15</v>
      </c>
      <c r="I14" s="42">
        <f>P14+R14+U14+W14+Z14+AB14</f>
        <v>0</v>
      </c>
      <c r="J14" s="24"/>
      <c r="K14" s="12"/>
      <c r="L14" s="12"/>
      <c r="M14" s="12"/>
      <c r="N14" s="12"/>
      <c r="O14" s="11"/>
      <c r="P14" s="13"/>
      <c r="Q14" s="11"/>
      <c r="R14" s="13"/>
      <c r="S14" s="270"/>
      <c r="T14" s="11"/>
      <c r="U14" s="13"/>
      <c r="V14" s="11"/>
      <c r="W14" s="13"/>
      <c r="X14" s="270"/>
      <c r="Y14" s="11"/>
      <c r="Z14" s="13"/>
      <c r="AA14" s="11">
        <v>15</v>
      </c>
      <c r="AB14" s="13"/>
      <c r="AC14" s="271">
        <v>1</v>
      </c>
      <c r="AD14" s="95"/>
      <c r="AE14" s="87">
        <f t="shared" si="1"/>
        <v>0.84</v>
      </c>
      <c r="AF14" s="45"/>
      <c r="AG14" s="5"/>
      <c r="AH14" s="45"/>
      <c r="AI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</row>
    <row r="15" spans="1:66" ht="17.100000000000001" customHeight="1" thickTop="1" thickBot="1" x14ac:dyDescent="0.25">
      <c r="A15" s="161">
        <v>8</v>
      </c>
      <c r="B15" s="162" t="s">
        <v>39</v>
      </c>
      <c r="C15" s="164" t="s">
        <v>120</v>
      </c>
      <c r="D15" s="61">
        <v>0</v>
      </c>
      <c r="E15" s="210"/>
      <c r="F15" s="211"/>
      <c r="G15" s="77">
        <f t="shared" si="0"/>
        <v>60</v>
      </c>
      <c r="H15" s="42">
        <f t="shared" si="2"/>
        <v>0</v>
      </c>
      <c r="I15" s="42">
        <f>P15+R15+U15+W15+Z15+AB15</f>
        <v>60</v>
      </c>
      <c r="J15" s="76"/>
      <c r="K15" s="12"/>
      <c r="L15" s="12"/>
      <c r="M15" s="12"/>
      <c r="N15" s="12"/>
      <c r="O15" s="11"/>
      <c r="P15" s="13">
        <v>30</v>
      </c>
      <c r="Q15" s="11"/>
      <c r="R15" s="13">
        <v>30</v>
      </c>
      <c r="S15" s="270"/>
      <c r="T15" s="11"/>
      <c r="U15" s="13"/>
      <c r="V15" s="11"/>
      <c r="W15" s="13"/>
      <c r="X15" s="270"/>
      <c r="Y15" s="11"/>
      <c r="Z15" s="13"/>
      <c r="AA15" s="11"/>
      <c r="AB15" s="13"/>
      <c r="AC15" s="271"/>
      <c r="AD15" s="96"/>
      <c r="AE15" s="87"/>
      <c r="AF15" s="46"/>
      <c r="AG15" s="89">
        <f>D15</f>
        <v>0</v>
      </c>
      <c r="AH15" s="46"/>
      <c r="AI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</row>
    <row r="16" spans="1:66" s="120" customFormat="1" ht="17.100000000000001" customHeight="1" thickTop="1" thickBot="1" x14ac:dyDescent="0.25">
      <c r="A16" s="413" t="s">
        <v>11</v>
      </c>
      <c r="B16" s="414"/>
      <c r="C16" s="245"/>
      <c r="D16" s="104">
        <f>SUM(D8:D15)</f>
        <v>21</v>
      </c>
      <c r="E16" s="62">
        <f>COUNTA(E8:E15)</f>
        <v>4</v>
      </c>
      <c r="F16" s="63">
        <f>COUNTA(F8:F15)</f>
        <v>3</v>
      </c>
      <c r="G16" s="69">
        <f t="shared" ref="G16:AD16" si="3">SUM(G8:G15)</f>
        <v>315</v>
      </c>
      <c r="H16" s="71">
        <f t="shared" si="3"/>
        <v>75</v>
      </c>
      <c r="I16" s="72">
        <f t="shared" si="3"/>
        <v>120</v>
      </c>
      <c r="J16" s="65">
        <f t="shared" si="3"/>
        <v>0</v>
      </c>
      <c r="K16" s="65">
        <f t="shared" si="3"/>
        <v>0</v>
      </c>
      <c r="L16" s="65">
        <f t="shared" si="3"/>
        <v>120</v>
      </c>
      <c r="M16" s="65">
        <f t="shared" si="3"/>
        <v>0</v>
      </c>
      <c r="N16" s="66">
        <f t="shared" si="3"/>
        <v>0</v>
      </c>
      <c r="O16" s="64">
        <f t="shared" si="3"/>
        <v>30</v>
      </c>
      <c r="P16" s="64">
        <f t="shared" si="3"/>
        <v>90</v>
      </c>
      <c r="Q16" s="64">
        <f t="shared" si="3"/>
        <v>30</v>
      </c>
      <c r="R16" s="64">
        <f t="shared" si="3"/>
        <v>90</v>
      </c>
      <c r="S16" s="262">
        <f t="shared" si="3"/>
        <v>16</v>
      </c>
      <c r="T16" s="64">
        <f t="shared" si="3"/>
        <v>0</v>
      </c>
      <c r="U16" s="64">
        <f t="shared" si="3"/>
        <v>30</v>
      </c>
      <c r="V16" s="64">
        <f t="shared" si="3"/>
        <v>0</v>
      </c>
      <c r="W16" s="64">
        <f t="shared" si="3"/>
        <v>30</v>
      </c>
      <c r="X16" s="262">
        <f t="shared" si="3"/>
        <v>4</v>
      </c>
      <c r="Y16" s="64">
        <f t="shared" si="3"/>
        <v>0</v>
      </c>
      <c r="Z16" s="64">
        <f t="shared" si="3"/>
        <v>0</v>
      </c>
      <c r="AA16" s="64">
        <f t="shared" si="3"/>
        <v>15</v>
      </c>
      <c r="AB16" s="64">
        <f t="shared" si="3"/>
        <v>0</v>
      </c>
      <c r="AC16" s="262">
        <f t="shared" si="3"/>
        <v>1</v>
      </c>
      <c r="AD16" s="64">
        <f t="shared" si="3"/>
        <v>0</v>
      </c>
      <c r="AE16" s="83">
        <f>SUM(AE8:AE15)</f>
        <v>13.239999999999998</v>
      </c>
      <c r="AF16" s="66">
        <f>SUM(AF8:AF15)</f>
        <v>0</v>
      </c>
      <c r="AG16" s="66">
        <f>SUM(AG8:AG15)</f>
        <v>6</v>
      </c>
      <c r="AH16" s="66">
        <f>SUM(AH8:AH15)</f>
        <v>0</v>
      </c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N16" s="244"/>
    </row>
    <row r="17" spans="1:66" ht="17.100000000000001" customHeight="1" thickTop="1" thickBot="1" x14ac:dyDescent="0.25">
      <c r="A17" s="407" t="s">
        <v>40</v>
      </c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9"/>
      <c r="AI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</row>
    <row r="18" spans="1:66" ht="25.5" thickTop="1" thickBot="1" x14ac:dyDescent="0.25">
      <c r="A18" s="165">
        <v>9</v>
      </c>
      <c r="B18" s="166" t="s">
        <v>239</v>
      </c>
      <c r="C18" s="167" t="s">
        <v>201</v>
      </c>
      <c r="D18" s="68">
        <v>6</v>
      </c>
      <c r="E18" s="212">
        <v>1</v>
      </c>
      <c r="F18" s="213"/>
      <c r="G18" s="19">
        <f>SUM(H18:N18)</f>
        <v>60</v>
      </c>
      <c r="H18" s="19">
        <f t="shared" ref="H18:I22" si="4">O18+Q18+T18+V18+Y18+AA18</f>
        <v>30</v>
      </c>
      <c r="I18" s="19">
        <f t="shared" si="4"/>
        <v>30</v>
      </c>
      <c r="J18" s="19"/>
      <c r="K18" s="74"/>
      <c r="L18" s="19"/>
      <c r="M18" s="19"/>
      <c r="N18" s="19"/>
      <c r="O18" s="214">
        <v>30</v>
      </c>
      <c r="P18" s="215">
        <v>30</v>
      </c>
      <c r="Q18" s="214"/>
      <c r="R18" s="215"/>
      <c r="S18" s="272">
        <v>6</v>
      </c>
      <c r="T18" s="214"/>
      <c r="U18" s="215"/>
      <c r="V18" s="214"/>
      <c r="W18" s="215"/>
      <c r="X18" s="272"/>
      <c r="Y18" s="214"/>
      <c r="Z18" s="215"/>
      <c r="AA18" s="214"/>
      <c r="AB18" s="215"/>
      <c r="AC18" s="272"/>
      <c r="AD18" s="98"/>
      <c r="AE18" s="87">
        <f>((SUM(O18:AB18)-S18-X18)+((SUM(O18:AB18)-S18-X18)/15)*4+IF(E18&gt;0,2,0))/25</f>
        <v>3.12</v>
      </c>
      <c r="AF18" s="67"/>
      <c r="AG18" s="15"/>
      <c r="AH18" s="67"/>
      <c r="AI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</row>
    <row r="19" spans="1:66" ht="25.5" customHeight="1" thickTop="1" thickBot="1" x14ac:dyDescent="0.25">
      <c r="A19" s="168">
        <v>10</v>
      </c>
      <c r="B19" s="169" t="s">
        <v>188</v>
      </c>
      <c r="C19" s="170" t="s">
        <v>172</v>
      </c>
      <c r="D19" s="68">
        <v>5</v>
      </c>
      <c r="E19" s="203">
        <v>3</v>
      </c>
      <c r="F19" s="216"/>
      <c r="G19" s="42">
        <f t="shared" ref="G19:G28" si="5">SUM(H19:N19)</f>
        <v>45</v>
      </c>
      <c r="H19" s="42">
        <f t="shared" si="4"/>
        <v>15</v>
      </c>
      <c r="I19" s="42">
        <f t="shared" si="4"/>
        <v>30</v>
      </c>
      <c r="J19" s="42"/>
      <c r="K19" s="24"/>
      <c r="L19" s="42"/>
      <c r="M19" s="42"/>
      <c r="N19" s="42"/>
      <c r="O19" s="217"/>
      <c r="P19" s="218"/>
      <c r="Q19" s="217"/>
      <c r="R19" s="218"/>
      <c r="S19" s="261"/>
      <c r="T19" s="217">
        <v>15</v>
      </c>
      <c r="U19" s="218">
        <v>30</v>
      </c>
      <c r="V19" s="217"/>
      <c r="W19" s="218"/>
      <c r="X19" s="261">
        <v>5</v>
      </c>
      <c r="Y19" s="217"/>
      <c r="Z19" s="218"/>
      <c r="AA19" s="217"/>
      <c r="AB19" s="218"/>
      <c r="AC19" s="261"/>
      <c r="AD19" s="99"/>
      <c r="AE19" s="87">
        <f t="shared" ref="AE19:AE28" si="6">((SUM(O19:AB19)-S19-X19)+((SUM(O19:AB19)-S19-X19)/15)*4+IF(E19&gt;0,2,0))/25</f>
        <v>2.36</v>
      </c>
      <c r="AF19" s="45"/>
      <c r="AG19" s="5"/>
      <c r="AH19" s="45"/>
      <c r="AI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</row>
    <row r="20" spans="1:66" ht="22.5" customHeight="1" thickTop="1" thickBot="1" x14ac:dyDescent="0.25">
      <c r="A20" s="171">
        <v>11</v>
      </c>
      <c r="B20" s="172" t="s">
        <v>238</v>
      </c>
      <c r="C20" s="160" t="s">
        <v>173</v>
      </c>
      <c r="D20" s="68">
        <v>6</v>
      </c>
      <c r="E20" s="5">
        <v>5</v>
      </c>
      <c r="F20" s="219"/>
      <c r="G20" s="42">
        <f t="shared" si="5"/>
        <v>60</v>
      </c>
      <c r="H20" s="42">
        <f t="shared" si="4"/>
        <v>30</v>
      </c>
      <c r="I20" s="42">
        <f t="shared" si="4"/>
        <v>30</v>
      </c>
      <c r="J20" s="42"/>
      <c r="K20" s="74"/>
      <c r="L20" s="42"/>
      <c r="M20" s="42"/>
      <c r="N20" s="42"/>
      <c r="O20" s="217"/>
      <c r="P20" s="218"/>
      <c r="Q20" s="217"/>
      <c r="R20" s="218"/>
      <c r="S20" s="261"/>
      <c r="T20" s="217"/>
      <c r="U20" s="218"/>
      <c r="V20" s="217"/>
      <c r="W20" s="218"/>
      <c r="X20" s="261"/>
      <c r="Y20" s="217">
        <v>30</v>
      </c>
      <c r="Z20" s="218">
        <v>30</v>
      </c>
      <c r="AA20" s="217"/>
      <c r="AB20" s="218"/>
      <c r="AC20" s="261">
        <v>6</v>
      </c>
      <c r="AD20" s="99"/>
      <c r="AE20" s="87">
        <f t="shared" si="6"/>
        <v>3.12</v>
      </c>
      <c r="AF20" s="45"/>
      <c r="AG20" s="5">
        <f t="shared" ref="AG20:AG26" si="7">D20</f>
        <v>6</v>
      </c>
      <c r="AH20" s="45"/>
      <c r="AI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</row>
    <row r="21" spans="1:66" s="115" customFormat="1" ht="26.25" customHeight="1" thickTop="1" thickBot="1" x14ac:dyDescent="0.25">
      <c r="A21" s="165">
        <v>12</v>
      </c>
      <c r="B21" s="169" t="s">
        <v>271</v>
      </c>
      <c r="C21" s="401" t="s">
        <v>262</v>
      </c>
      <c r="D21" s="257">
        <v>3</v>
      </c>
      <c r="E21" s="5"/>
      <c r="F21" s="216" t="s">
        <v>44</v>
      </c>
      <c r="G21" s="42">
        <f t="shared" si="5"/>
        <v>30</v>
      </c>
      <c r="H21" s="42">
        <f t="shared" si="4"/>
        <v>15</v>
      </c>
      <c r="I21" s="42">
        <f t="shared" si="4"/>
        <v>15</v>
      </c>
      <c r="J21" s="42"/>
      <c r="K21" s="24"/>
      <c r="L21" s="42"/>
      <c r="M21" s="42"/>
      <c r="N21" s="42"/>
      <c r="O21" s="217">
        <v>15</v>
      </c>
      <c r="P21" s="218">
        <v>15</v>
      </c>
      <c r="Q21" s="217"/>
      <c r="R21" s="218"/>
      <c r="S21" s="261">
        <v>3</v>
      </c>
      <c r="T21" s="217"/>
      <c r="U21" s="218"/>
      <c r="V21" s="217"/>
      <c r="W21" s="218"/>
      <c r="X21" s="261"/>
      <c r="Y21" s="217"/>
      <c r="Z21" s="218"/>
      <c r="AA21" s="217"/>
      <c r="AB21" s="218"/>
      <c r="AC21" s="261"/>
      <c r="AD21" s="99"/>
      <c r="AE21" s="87">
        <f t="shared" si="6"/>
        <v>1.52</v>
      </c>
      <c r="AF21" s="45"/>
      <c r="AG21" s="5">
        <f t="shared" si="7"/>
        <v>3</v>
      </c>
      <c r="AH21" s="45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</row>
    <row r="22" spans="1:66" s="113" customFormat="1" ht="23.25" customHeight="1" thickTop="1" thickBot="1" x14ac:dyDescent="0.25">
      <c r="A22" s="294">
        <v>13</v>
      </c>
      <c r="B22" s="169" t="s">
        <v>272</v>
      </c>
      <c r="C22" s="402" t="s">
        <v>174</v>
      </c>
      <c r="D22" s="257">
        <v>6</v>
      </c>
      <c r="E22" s="131">
        <v>2</v>
      </c>
      <c r="F22" s="298"/>
      <c r="G22" s="132">
        <f t="shared" si="5"/>
        <v>60</v>
      </c>
      <c r="H22" s="132">
        <f t="shared" si="4"/>
        <v>30</v>
      </c>
      <c r="I22" s="132">
        <f t="shared" si="4"/>
        <v>30</v>
      </c>
      <c r="J22" s="132"/>
      <c r="K22" s="299"/>
      <c r="L22" s="132"/>
      <c r="M22" s="132"/>
      <c r="N22" s="132"/>
      <c r="O22" s="125"/>
      <c r="P22" s="126"/>
      <c r="Q22" s="125">
        <v>30</v>
      </c>
      <c r="R22" s="126">
        <v>30</v>
      </c>
      <c r="S22" s="261">
        <v>6</v>
      </c>
      <c r="T22" s="125"/>
      <c r="U22" s="126"/>
      <c r="V22" s="125"/>
      <c r="W22" s="126"/>
      <c r="X22" s="261"/>
      <c r="Y22" s="125"/>
      <c r="Z22" s="126"/>
      <c r="AA22" s="125"/>
      <c r="AB22" s="126"/>
      <c r="AC22" s="261"/>
      <c r="AD22" s="99"/>
      <c r="AE22" s="87">
        <f t="shared" si="6"/>
        <v>3.12</v>
      </c>
      <c r="AF22" s="95"/>
      <c r="AG22" s="131">
        <f t="shared" si="7"/>
        <v>6</v>
      </c>
      <c r="AH22" s="95"/>
    </row>
    <row r="23" spans="1:66" s="113" customFormat="1" ht="26.25" customHeight="1" thickTop="1" thickBot="1" x14ac:dyDescent="0.25">
      <c r="A23" s="185">
        <v>14</v>
      </c>
      <c r="B23" s="173" t="s">
        <v>273</v>
      </c>
      <c r="C23" s="403" t="s">
        <v>263</v>
      </c>
      <c r="D23" s="257">
        <v>3</v>
      </c>
      <c r="E23" s="297"/>
      <c r="F23" s="298" t="s">
        <v>37</v>
      </c>
      <c r="G23" s="132">
        <v>30</v>
      </c>
      <c r="H23" s="132">
        <v>15</v>
      </c>
      <c r="I23" s="132">
        <v>15</v>
      </c>
      <c r="J23" s="132"/>
      <c r="K23" s="299"/>
      <c r="L23" s="132"/>
      <c r="M23" s="132"/>
      <c r="N23" s="132"/>
      <c r="O23" s="127"/>
      <c r="P23" s="128"/>
      <c r="Q23" s="127"/>
      <c r="R23" s="128"/>
      <c r="S23" s="270"/>
      <c r="T23" s="127">
        <v>15</v>
      </c>
      <c r="U23" s="128">
        <v>15</v>
      </c>
      <c r="V23" s="127"/>
      <c r="W23" s="128"/>
      <c r="X23" s="270">
        <v>3</v>
      </c>
      <c r="Y23" s="127"/>
      <c r="Z23" s="128"/>
      <c r="AA23" s="127"/>
      <c r="AB23" s="128"/>
      <c r="AC23" s="270"/>
      <c r="AD23" s="99"/>
      <c r="AE23" s="87">
        <f t="shared" si="6"/>
        <v>1.52</v>
      </c>
      <c r="AF23" s="95"/>
      <c r="AG23" s="131">
        <f t="shared" si="7"/>
        <v>3</v>
      </c>
      <c r="AH23" s="95"/>
    </row>
    <row r="24" spans="1:66" s="113" customFormat="1" ht="27" customHeight="1" thickTop="1" thickBot="1" x14ac:dyDescent="0.25">
      <c r="A24" s="295">
        <v>15</v>
      </c>
      <c r="B24" s="173" t="s">
        <v>274</v>
      </c>
      <c r="C24" s="403" t="s">
        <v>264</v>
      </c>
      <c r="D24" s="257">
        <v>6</v>
      </c>
      <c r="E24" s="297">
        <v>4</v>
      </c>
      <c r="F24" s="298"/>
      <c r="G24" s="132">
        <f t="shared" si="5"/>
        <v>60</v>
      </c>
      <c r="H24" s="132">
        <f t="shared" ref="H24:I28" si="8">O24+Q24+T24+V24+Y24+AA24</f>
        <v>30</v>
      </c>
      <c r="I24" s="132">
        <f t="shared" si="8"/>
        <v>30</v>
      </c>
      <c r="J24" s="132"/>
      <c r="K24" s="299"/>
      <c r="L24" s="132"/>
      <c r="M24" s="132"/>
      <c r="N24" s="132"/>
      <c r="O24" s="127"/>
      <c r="P24" s="128"/>
      <c r="Q24" s="127"/>
      <c r="R24" s="128"/>
      <c r="S24" s="270"/>
      <c r="T24" s="127"/>
      <c r="U24" s="128"/>
      <c r="V24" s="127">
        <v>30</v>
      </c>
      <c r="W24" s="128">
        <v>30</v>
      </c>
      <c r="X24" s="270">
        <v>6</v>
      </c>
      <c r="Y24" s="127"/>
      <c r="Z24" s="128"/>
      <c r="AA24" s="127"/>
      <c r="AB24" s="128"/>
      <c r="AC24" s="270"/>
      <c r="AD24" s="99"/>
      <c r="AE24" s="87">
        <f t="shared" si="6"/>
        <v>3.12</v>
      </c>
      <c r="AF24" s="95"/>
      <c r="AG24" s="131">
        <f t="shared" si="7"/>
        <v>6</v>
      </c>
      <c r="AH24" s="95"/>
    </row>
    <row r="25" spans="1:66" s="91" customFormat="1" ht="33.75" customHeight="1" thickTop="1" thickBot="1" x14ac:dyDescent="0.25">
      <c r="A25" s="294">
        <v>16</v>
      </c>
      <c r="B25" s="173" t="s">
        <v>240</v>
      </c>
      <c r="C25" s="296" t="s">
        <v>175</v>
      </c>
      <c r="D25" s="68">
        <v>3</v>
      </c>
      <c r="E25" s="297"/>
      <c r="F25" s="298" t="s">
        <v>44</v>
      </c>
      <c r="G25" s="132">
        <f t="shared" si="5"/>
        <v>30</v>
      </c>
      <c r="H25" s="132">
        <f t="shared" si="8"/>
        <v>30</v>
      </c>
      <c r="I25" s="132">
        <f t="shared" si="8"/>
        <v>0</v>
      </c>
      <c r="J25" s="132"/>
      <c r="K25" s="299"/>
      <c r="L25" s="132"/>
      <c r="M25" s="132"/>
      <c r="N25" s="132"/>
      <c r="O25" s="127">
        <v>30</v>
      </c>
      <c r="P25" s="128"/>
      <c r="Q25" s="127"/>
      <c r="R25" s="128"/>
      <c r="S25" s="270">
        <v>3</v>
      </c>
      <c r="T25" s="127"/>
      <c r="U25" s="128"/>
      <c r="V25" s="127"/>
      <c r="W25" s="128"/>
      <c r="X25" s="270"/>
      <c r="Y25" s="127"/>
      <c r="Z25" s="128"/>
      <c r="AA25" s="127"/>
      <c r="AB25" s="128"/>
      <c r="AC25" s="270"/>
      <c r="AD25" s="99"/>
      <c r="AE25" s="87">
        <f t="shared" si="6"/>
        <v>1.52</v>
      </c>
      <c r="AF25" s="95"/>
      <c r="AG25" s="131">
        <f t="shared" si="7"/>
        <v>3</v>
      </c>
      <c r="AH25" s="95"/>
    </row>
    <row r="26" spans="1:66" ht="37.5" thickTop="1" thickBot="1" x14ac:dyDescent="0.25">
      <c r="A26" s="171">
        <v>17</v>
      </c>
      <c r="B26" s="174" t="s">
        <v>189</v>
      </c>
      <c r="C26" s="163" t="s">
        <v>176</v>
      </c>
      <c r="D26" s="68">
        <v>4</v>
      </c>
      <c r="E26" s="89">
        <v>5</v>
      </c>
      <c r="F26" s="207"/>
      <c r="G26" s="42">
        <f t="shared" si="5"/>
        <v>45</v>
      </c>
      <c r="H26" s="42">
        <f t="shared" si="8"/>
        <v>15</v>
      </c>
      <c r="I26" s="42">
        <f t="shared" si="8"/>
        <v>30</v>
      </c>
      <c r="J26" s="42"/>
      <c r="K26" s="24"/>
      <c r="L26" s="42"/>
      <c r="M26" s="42"/>
      <c r="N26" s="42"/>
      <c r="O26" s="220"/>
      <c r="P26" s="221"/>
      <c r="Q26" s="220"/>
      <c r="R26" s="221"/>
      <c r="S26" s="270"/>
      <c r="T26" s="220"/>
      <c r="U26" s="221"/>
      <c r="V26" s="220"/>
      <c r="W26" s="221"/>
      <c r="X26" s="270"/>
      <c r="Y26" s="11">
        <v>15</v>
      </c>
      <c r="Z26" s="13">
        <v>30</v>
      </c>
      <c r="AA26" s="220"/>
      <c r="AB26" s="221"/>
      <c r="AC26" s="270">
        <v>4</v>
      </c>
      <c r="AD26" s="99"/>
      <c r="AE26" s="87">
        <f t="shared" si="6"/>
        <v>2.36</v>
      </c>
      <c r="AF26" s="45"/>
      <c r="AG26" s="5">
        <f t="shared" si="7"/>
        <v>4</v>
      </c>
      <c r="AH26" s="45"/>
      <c r="AI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</row>
    <row r="27" spans="1:66" ht="12.75" customHeight="1" thickTop="1" thickBot="1" x14ac:dyDescent="0.25">
      <c r="A27" s="175">
        <v>18</v>
      </c>
      <c r="B27" s="176" t="s">
        <v>45</v>
      </c>
      <c r="C27" s="163" t="s">
        <v>87</v>
      </c>
      <c r="D27" s="255">
        <v>3</v>
      </c>
      <c r="E27" s="89">
        <v>1</v>
      </c>
      <c r="F27" s="207"/>
      <c r="G27" s="12">
        <f t="shared" si="5"/>
        <v>30</v>
      </c>
      <c r="H27" s="12">
        <f t="shared" si="8"/>
        <v>15</v>
      </c>
      <c r="I27" s="12">
        <f t="shared" si="8"/>
        <v>15</v>
      </c>
      <c r="J27" s="12"/>
      <c r="K27" s="116"/>
      <c r="L27" s="12"/>
      <c r="M27" s="12"/>
      <c r="N27" s="12"/>
      <c r="O27" s="220">
        <v>15</v>
      </c>
      <c r="P27" s="221">
        <v>15</v>
      </c>
      <c r="Q27" s="220"/>
      <c r="R27" s="221"/>
      <c r="S27" s="270">
        <v>3</v>
      </c>
      <c r="T27" s="220"/>
      <c r="U27" s="221"/>
      <c r="V27" s="220"/>
      <c r="W27" s="221"/>
      <c r="X27" s="270"/>
      <c r="Y27" s="220"/>
      <c r="Z27" s="221"/>
      <c r="AA27" s="220"/>
      <c r="AB27" s="221"/>
      <c r="AC27" s="270"/>
      <c r="AD27" s="100"/>
      <c r="AE27" s="87">
        <f t="shared" si="6"/>
        <v>1.6</v>
      </c>
      <c r="AF27" s="46"/>
      <c r="AG27" s="89"/>
      <c r="AH27" s="46"/>
      <c r="AI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</row>
    <row r="28" spans="1:66" s="119" customFormat="1" ht="12" customHeight="1" thickTop="1" x14ac:dyDescent="0.2">
      <c r="A28" s="177">
        <v>19</v>
      </c>
      <c r="B28" s="178" t="s">
        <v>169</v>
      </c>
      <c r="C28" s="179" t="s">
        <v>168</v>
      </c>
      <c r="D28" s="256">
        <v>6</v>
      </c>
      <c r="E28" s="222">
        <v>3</v>
      </c>
      <c r="F28" s="223"/>
      <c r="G28" s="42">
        <f t="shared" si="5"/>
        <v>60</v>
      </c>
      <c r="H28" s="42">
        <f t="shared" si="8"/>
        <v>30</v>
      </c>
      <c r="I28" s="42">
        <f t="shared" si="8"/>
        <v>30</v>
      </c>
      <c r="J28" s="42"/>
      <c r="K28" s="42"/>
      <c r="L28" s="42"/>
      <c r="M28" s="42"/>
      <c r="N28" s="42"/>
      <c r="O28" s="222"/>
      <c r="P28" s="222"/>
      <c r="Q28" s="222"/>
      <c r="R28" s="222"/>
      <c r="S28" s="273"/>
      <c r="T28" s="222">
        <v>30</v>
      </c>
      <c r="U28" s="222">
        <v>30</v>
      </c>
      <c r="V28" s="222"/>
      <c r="W28" s="222"/>
      <c r="X28" s="273">
        <v>6</v>
      </c>
      <c r="Y28" s="222"/>
      <c r="Z28" s="222"/>
      <c r="AA28" s="222"/>
      <c r="AB28" s="222"/>
      <c r="AC28" s="273"/>
      <c r="AD28" s="118"/>
      <c r="AE28" s="87">
        <f t="shared" si="6"/>
        <v>3.12</v>
      </c>
      <c r="AG28" s="42">
        <v>6</v>
      </c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</row>
    <row r="29" spans="1:66" s="120" customFormat="1" ht="17.100000000000001" customHeight="1" thickBot="1" x14ac:dyDescent="0.25">
      <c r="A29" s="415" t="s">
        <v>11</v>
      </c>
      <c r="B29" s="416"/>
      <c r="C29" s="243"/>
      <c r="D29" s="105">
        <f>SUM(D18:D28)</f>
        <v>51</v>
      </c>
      <c r="E29" s="69">
        <f>COUNTA(E18,E19,E20,E22,E24,E25,E26,E27,E28)</f>
        <v>8</v>
      </c>
      <c r="F29" s="70">
        <f>COUNTA(F18,F19,F20,F21,F23,F25,F26,F27,F28)</f>
        <v>3</v>
      </c>
      <c r="G29" s="69">
        <f>SUM(G18:G28)</f>
        <v>510</v>
      </c>
      <c r="H29" s="69">
        <f t="shared" ref="H29:I29" si="9">SUM(H18:H28)</f>
        <v>255</v>
      </c>
      <c r="I29" s="69">
        <f t="shared" si="9"/>
        <v>255</v>
      </c>
      <c r="J29" s="72">
        <f>SUM(J18+J19+J20+J21+J23+J25+J26+J27+J28)</f>
        <v>0</v>
      </c>
      <c r="K29" s="72">
        <f>SUM(K18+K19+K20+K21+K23+K25+K26+K27+K28)</f>
        <v>0</v>
      </c>
      <c r="L29" s="72">
        <f>SUM(L18+L19+L20+L21+L23+L25+L26+L27+L28)</f>
        <v>0</v>
      </c>
      <c r="M29" s="72">
        <f>SUM(M18+M19+M20+M21+M23+M25+M26+M27+M28)</f>
        <v>0</v>
      </c>
      <c r="N29" s="72">
        <f>SUM(N18+N19+N20+N21+N23+N25+N26+N27+N28)</f>
        <v>0</v>
      </c>
      <c r="O29" s="71">
        <f>SUM(O18:O28)</f>
        <v>90</v>
      </c>
      <c r="P29" s="71">
        <f t="shared" ref="P29:AD29" si="10">SUM(P18:P28)</f>
        <v>60</v>
      </c>
      <c r="Q29" s="71">
        <f t="shared" si="10"/>
        <v>30</v>
      </c>
      <c r="R29" s="71">
        <f t="shared" si="10"/>
        <v>30</v>
      </c>
      <c r="S29" s="274">
        <f t="shared" si="10"/>
        <v>21</v>
      </c>
      <c r="T29" s="71">
        <f t="shared" si="10"/>
        <v>60</v>
      </c>
      <c r="U29" s="71">
        <f t="shared" si="10"/>
        <v>75</v>
      </c>
      <c r="V29" s="71">
        <f t="shared" si="10"/>
        <v>30</v>
      </c>
      <c r="W29" s="71">
        <f t="shared" si="10"/>
        <v>30</v>
      </c>
      <c r="X29" s="274">
        <f t="shared" si="10"/>
        <v>20</v>
      </c>
      <c r="Y29" s="71">
        <f t="shared" si="10"/>
        <v>45</v>
      </c>
      <c r="Z29" s="71">
        <f t="shared" si="10"/>
        <v>60</v>
      </c>
      <c r="AA29" s="71">
        <f t="shared" si="10"/>
        <v>0</v>
      </c>
      <c r="AB29" s="71">
        <f t="shared" si="10"/>
        <v>0</v>
      </c>
      <c r="AC29" s="274">
        <f t="shared" si="10"/>
        <v>10</v>
      </c>
      <c r="AD29" s="71">
        <f t="shared" si="10"/>
        <v>0</v>
      </c>
      <c r="AE29" s="117">
        <f>SUM(AE18+AE19+AE20+AE21+AE23+AE25+AE26+AE27+AE28+AE22+AE24)</f>
        <v>26.480000000000004</v>
      </c>
      <c r="AF29" s="73">
        <f>SUM(AF18+AF19+AF20+AF21+AF23+AF25+AF26+AF27+AF28)</f>
        <v>0</v>
      </c>
      <c r="AG29" s="73">
        <f>SUM(AG18+AG19+AG20+AG21+AG23+AG25+AG26+AG27+AG28+AG22+AG24)</f>
        <v>37</v>
      </c>
      <c r="AH29" s="73">
        <f>SUM(AH18+AH19+AH20+AH21+AH23+AH25+AH26+AH27+AH28)</f>
        <v>0</v>
      </c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N29" s="244"/>
    </row>
    <row r="30" spans="1:66" ht="17.100000000000001" customHeight="1" thickTop="1" thickBot="1" x14ac:dyDescent="0.25">
      <c r="A30" s="407" t="s">
        <v>46</v>
      </c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9"/>
      <c r="AI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</row>
    <row r="31" spans="1:66" s="60" customFormat="1" ht="35.25" customHeight="1" thickTop="1" thickBot="1" x14ac:dyDescent="0.25">
      <c r="A31" s="180">
        <v>20</v>
      </c>
      <c r="B31" s="181" t="s">
        <v>190</v>
      </c>
      <c r="C31" s="182" t="s">
        <v>166</v>
      </c>
      <c r="D31" s="257">
        <v>6</v>
      </c>
      <c r="E31" s="139">
        <v>5</v>
      </c>
      <c r="F31" s="224"/>
      <c r="G31" s="135">
        <f>SUM(H31:N31)</f>
        <v>60</v>
      </c>
      <c r="H31" s="135">
        <f t="shared" ref="H31:H40" si="11">O31+Q31+T31+V31+Y31+AA31</f>
        <v>30</v>
      </c>
      <c r="I31" s="135">
        <f t="shared" ref="I31:I40" si="12">P31+R31+U31+W31+Z31+AB31</f>
        <v>30</v>
      </c>
      <c r="J31" s="135"/>
      <c r="K31" s="135"/>
      <c r="L31" s="136"/>
      <c r="M31" s="136"/>
      <c r="N31" s="137"/>
      <c r="O31" s="225"/>
      <c r="P31" s="137"/>
      <c r="Q31" s="226"/>
      <c r="R31" s="227"/>
      <c r="S31" s="272"/>
      <c r="T31" s="214"/>
      <c r="U31" s="215"/>
      <c r="V31" s="214"/>
      <c r="W31" s="215"/>
      <c r="X31" s="272"/>
      <c r="Y31" s="214">
        <v>30</v>
      </c>
      <c r="Z31" s="215">
        <v>30</v>
      </c>
      <c r="AA31" s="214"/>
      <c r="AB31" s="215"/>
      <c r="AC31" s="272">
        <v>6</v>
      </c>
      <c r="AD31" s="275"/>
      <c r="AE31" s="87">
        <f>((SUM(O31:AB31)-S31-X31)+((SUM(O31:AB31)-S31-X31)/15)*4+IF(E31&gt;0,2,0))/25</f>
        <v>3.12</v>
      </c>
      <c r="AF31" s="138"/>
      <c r="AG31" s="139">
        <f>D31</f>
        <v>6</v>
      </c>
      <c r="AH31" s="138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</row>
    <row r="32" spans="1:66" ht="23.25" customHeight="1" thickTop="1" thickBot="1" x14ac:dyDescent="0.25">
      <c r="A32" s="171">
        <v>21</v>
      </c>
      <c r="B32" s="183" t="s">
        <v>191</v>
      </c>
      <c r="C32" s="160" t="s">
        <v>177</v>
      </c>
      <c r="D32" s="68">
        <v>5</v>
      </c>
      <c r="E32" s="6"/>
      <c r="F32" s="5">
        <v>2</v>
      </c>
      <c r="G32" s="42">
        <f t="shared" ref="G32:G40" si="13">SUM(H32:N32)</f>
        <v>45</v>
      </c>
      <c r="H32" s="42">
        <f t="shared" si="11"/>
        <v>15</v>
      </c>
      <c r="I32" s="42">
        <f t="shared" si="12"/>
        <v>30</v>
      </c>
      <c r="J32" s="42"/>
      <c r="K32" s="42"/>
      <c r="L32" s="10"/>
      <c r="M32" s="10"/>
      <c r="N32" s="9"/>
      <c r="O32" s="7"/>
      <c r="P32" s="9"/>
      <c r="Q32" s="7">
        <v>15</v>
      </c>
      <c r="R32" s="9">
        <v>30</v>
      </c>
      <c r="S32" s="261">
        <v>5</v>
      </c>
      <c r="T32" s="7"/>
      <c r="U32" s="9"/>
      <c r="V32" s="7"/>
      <c r="W32" s="9"/>
      <c r="X32" s="261"/>
      <c r="Y32" s="7"/>
      <c r="Z32" s="9"/>
      <c r="AA32" s="7"/>
      <c r="AB32" s="9"/>
      <c r="AC32" s="261"/>
      <c r="AD32" s="101"/>
      <c r="AE32" s="87">
        <f t="shared" ref="AE32:AE41" si="14">((SUM(O32:AB32)-S32-X32)+((SUM(O32:AB32)-S32-X32)/15)*4+IF(E32&gt;0,2,0))/25</f>
        <v>2.2799999999999998</v>
      </c>
      <c r="AF32" s="45"/>
      <c r="AG32" s="5">
        <f>D32</f>
        <v>5</v>
      </c>
      <c r="AH32" s="45"/>
      <c r="AI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</row>
    <row r="33" spans="1:66" ht="24" customHeight="1" thickTop="1" thickBot="1" x14ac:dyDescent="0.25">
      <c r="A33" s="184">
        <v>22</v>
      </c>
      <c r="B33" s="169" t="s">
        <v>192</v>
      </c>
      <c r="C33" s="160" t="s">
        <v>178</v>
      </c>
      <c r="D33" s="257">
        <v>4</v>
      </c>
      <c r="E33" s="203">
        <v>2</v>
      </c>
      <c r="F33" s="228"/>
      <c r="G33" s="42">
        <f t="shared" si="13"/>
        <v>30</v>
      </c>
      <c r="H33" s="42">
        <f t="shared" si="11"/>
        <v>15</v>
      </c>
      <c r="I33" s="42">
        <f t="shared" si="12"/>
        <v>15</v>
      </c>
      <c r="J33" s="42"/>
      <c r="K33" s="42"/>
      <c r="L33" s="10"/>
      <c r="M33" s="10"/>
      <c r="N33" s="9"/>
      <c r="O33" s="7"/>
      <c r="P33" s="9"/>
      <c r="Q33" s="217">
        <v>15</v>
      </c>
      <c r="R33" s="218">
        <v>15</v>
      </c>
      <c r="S33" s="261">
        <v>4</v>
      </c>
      <c r="T33" s="217"/>
      <c r="U33" s="218"/>
      <c r="V33" s="217"/>
      <c r="W33" s="218"/>
      <c r="X33" s="261"/>
      <c r="Y33" s="217"/>
      <c r="Z33" s="218"/>
      <c r="AA33" s="217"/>
      <c r="AB33" s="218"/>
      <c r="AC33" s="261"/>
      <c r="AD33" s="101"/>
      <c r="AE33" s="87">
        <f t="shared" si="14"/>
        <v>1.6</v>
      </c>
      <c r="AF33" s="45"/>
      <c r="AG33" s="5">
        <f>D33</f>
        <v>4</v>
      </c>
      <c r="AH33" s="45"/>
      <c r="AI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</row>
    <row r="34" spans="1:66" ht="25.5" customHeight="1" thickTop="1" thickBot="1" x14ac:dyDescent="0.25">
      <c r="A34" s="171">
        <v>23</v>
      </c>
      <c r="B34" s="169" t="s">
        <v>193</v>
      </c>
      <c r="C34" s="160" t="s">
        <v>179</v>
      </c>
      <c r="D34" s="68">
        <v>5</v>
      </c>
      <c r="E34" s="203">
        <v>1</v>
      </c>
      <c r="F34" s="228"/>
      <c r="G34" s="42">
        <f t="shared" si="13"/>
        <v>45</v>
      </c>
      <c r="H34" s="42">
        <f t="shared" si="11"/>
        <v>15</v>
      </c>
      <c r="I34" s="42">
        <f t="shared" si="12"/>
        <v>30</v>
      </c>
      <c r="J34" s="42"/>
      <c r="K34" s="42"/>
      <c r="L34" s="10"/>
      <c r="M34" s="10"/>
      <c r="N34" s="9"/>
      <c r="O34" s="7">
        <v>15</v>
      </c>
      <c r="P34" s="9">
        <v>30</v>
      </c>
      <c r="Q34" s="217"/>
      <c r="R34" s="218"/>
      <c r="S34" s="261">
        <v>5</v>
      </c>
      <c r="T34" s="217"/>
      <c r="U34" s="218"/>
      <c r="V34" s="217"/>
      <c r="W34" s="218"/>
      <c r="X34" s="261"/>
      <c r="Y34" s="217"/>
      <c r="Z34" s="218"/>
      <c r="AA34" s="217"/>
      <c r="AB34" s="218"/>
      <c r="AC34" s="261"/>
      <c r="AD34" s="101"/>
      <c r="AE34" s="87">
        <f t="shared" si="14"/>
        <v>2.36</v>
      </c>
      <c r="AF34" s="45"/>
      <c r="AG34" s="124">
        <v>5</v>
      </c>
      <c r="AH34" s="45"/>
      <c r="AI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</row>
    <row r="35" spans="1:66" ht="23.25" customHeight="1" thickTop="1" thickBot="1" x14ac:dyDescent="0.25">
      <c r="A35" s="184">
        <v>24</v>
      </c>
      <c r="B35" s="169" t="s">
        <v>260</v>
      </c>
      <c r="C35" s="160" t="s">
        <v>254</v>
      </c>
      <c r="D35" s="68">
        <v>5</v>
      </c>
      <c r="E35" s="5">
        <v>2</v>
      </c>
      <c r="F35" s="228"/>
      <c r="G35" s="121">
        <f t="shared" si="13"/>
        <v>45</v>
      </c>
      <c r="H35" s="42">
        <f t="shared" si="11"/>
        <v>15</v>
      </c>
      <c r="I35" s="42">
        <f t="shared" si="12"/>
        <v>30</v>
      </c>
      <c r="J35" s="42"/>
      <c r="K35" s="42"/>
      <c r="L35" s="10"/>
      <c r="M35" s="10"/>
      <c r="N35" s="9"/>
      <c r="O35" s="7"/>
      <c r="P35" s="9"/>
      <c r="Q35" s="217">
        <v>15</v>
      </c>
      <c r="R35" s="218">
        <v>30</v>
      </c>
      <c r="S35" s="261">
        <v>5</v>
      </c>
      <c r="T35" s="217"/>
      <c r="U35" s="218"/>
      <c r="V35" s="217"/>
      <c r="W35" s="218"/>
      <c r="X35" s="261"/>
      <c r="Y35" s="217"/>
      <c r="Z35" s="218"/>
      <c r="AA35" s="217"/>
      <c r="AB35" s="218"/>
      <c r="AC35" s="261"/>
      <c r="AD35" s="101"/>
      <c r="AE35" s="87">
        <f t="shared" si="14"/>
        <v>2.36</v>
      </c>
      <c r="AF35" s="45"/>
      <c r="AG35" s="5">
        <f t="shared" ref="AG35:AG40" si="15">D35</f>
        <v>5</v>
      </c>
      <c r="AH35" s="45"/>
      <c r="AI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</row>
    <row r="36" spans="1:66" ht="46.5" customHeight="1" thickTop="1" thickBot="1" x14ac:dyDescent="0.25">
      <c r="A36" s="171">
        <v>25</v>
      </c>
      <c r="B36" s="169" t="s">
        <v>194</v>
      </c>
      <c r="C36" s="160" t="s">
        <v>255</v>
      </c>
      <c r="D36" s="68">
        <v>5</v>
      </c>
      <c r="E36" s="203">
        <v>4</v>
      </c>
      <c r="F36" s="228"/>
      <c r="G36" s="42">
        <f t="shared" si="13"/>
        <v>45</v>
      </c>
      <c r="H36" s="42">
        <f t="shared" si="11"/>
        <v>15</v>
      </c>
      <c r="I36" s="42">
        <f t="shared" si="12"/>
        <v>30</v>
      </c>
      <c r="J36" s="42"/>
      <c r="K36" s="42"/>
      <c r="L36" s="10"/>
      <c r="M36" s="10"/>
      <c r="N36" s="9"/>
      <c r="O36" s="7"/>
      <c r="P36" s="9"/>
      <c r="Q36" s="217"/>
      <c r="R36" s="218"/>
      <c r="S36" s="261"/>
      <c r="T36" s="217"/>
      <c r="U36" s="218"/>
      <c r="V36" s="217">
        <v>15</v>
      </c>
      <c r="W36" s="218">
        <v>30</v>
      </c>
      <c r="X36" s="261">
        <v>5</v>
      </c>
      <c r="Y36" s="217"/>
      <c r="Z36" s="218"/>
      <c r="AA36" s="217"/>
      <c r="AB36" s="218"/>
      <c r="AC36" s="261"/>
      <c r="AD36" s="101"/>
      <c r="AE36" s="87">
        <f t="shared" si="14"/>
        <v>2.36</v>
      </c>
      <c r="AF36" s="45"/>
      <c r="AG36" s="5">
        <f t="shared" si="15"/>
        <v>5</v>
      </c>
      <c r="AH36" s="45"/>
      <c r="AI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</row>
    <row r="37" spans="1:66" ht="39" customHeight="1" thickTop="1" thickBot="1" x14ac:dyDescent="0.25">
      <c r="A37" s="171">
        <v>26</v>
      </c>
      <c r="B37" s="172" t="s">
        <v>195</v>
      </c>
      <c r="C37" s="160" t="s">
        <v>180</v>
      </c>
      <c r="D37" s="68">
        <v>2</v>
      </c>
      <c r="E37" s="6" t="s">
        <v>48</v>
      </c>
      <c r="F37" s="6"/>
      <c r="G37" s="42">
        <f t="shared" si="13"/>
        <v>30</v>
      </c>
      <c r="H37" s="42">
        <f t="shared" si="11"/>
        <v>15</v>
      </c>
      <c r="I37" s="42">
        <f t="shared" si="12"/>
        <v>15</v>
      </c>
      <c r="J37" s="42"/>
      <c r="K37" s="42"/>
      <c r="L37" s="10"/>
      <c r="M37" s="10"/>
      <c r="N37" s="9"/>
      <c r="O37" s="7"/>
      <c r="P37" s="9"/>
      <c r="Q37" s="7"/>
      <c r="R37" s="9"/>
      <c r="S37" s="261"/>
      <c r="T37" s="7"/>
      <c r="U37" s="9"/>
      <c r="V37" s="7"/>
      <c r="W37" s="9"/>
      <c r="X37" s="261"/>
      <c r="Y37" s="7"/>
      <c r="Z37" s="9"/>
      <c r="AA37" s="7">
        <v>15</v>
      </c>
      <c r="AB37" s="9">
        <v>15</v>
      </c>
      <c r="AC37" s="261">
        <v>2</v>
      </c>
      <c r="AD37" s="101"/>
      <c r="AE37" s="87">
        <f t="shared" si="14"/>
        <v>1.6</v>
      </c>
      <c r="AF37" s="45"/>
      <c r="AG37" s="5">
        <f t="shared" si="15"/>
        <v>2</v>
      </c>
      <c r="AH37" s="45"/>
      <c r="AI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</row>
    <row r="38" spans="1:66" ht="23.25" customHeight="1" thickTop="1" thickBot="1" x14ac:dyDescent="0.25">
      <c r="A38" s="153">
        <v>27</v>
      </c>
      <c r="B38" s="172" t="s">
        <v>49</v>
      </c>
      <c r="C38" s="160" t="s">
        <v>88</v>
      </c>
      <c r="D38" s="68">
        <v>4</v>
      </c>
      <c r="E38" s="228"/>
      <c r="F38" s="203">
        <v>2</v>
      </c>
      <c r="G38" s="42">
        <f t="shared" si="13"/>
        <v>30</v>
      </c>
      <c r="H38" s="42">
        <f t="shared" si="11"/>
        <v>30</v>
      </c>
      <c r="I38" s="42">
        <f t="shared" si="12"/>
        <v>0</v>
      </c>
      <c r="J38" s="42"/>
      <c r="K38" s="42"/>
      <c r="L38" s="10"/>
      <c r="M38" s="10"/>
      <c r="N38" s="9"/>
      <c r="O38" s="7"/>
      <c r="P38" s="9"/>
      <c r="Q38" s="217">
        <v>30</v>
      </c>
      <c r="R38" s="218"/>
      <c r="S38" s="261">
        <v>4</v>
      </c>
      <c r="T38" s="217"/>
      <c r="U38" s="218"/>
      <c r="V38" s="217"/>
      <c r="W38" s="218"/>
      <c r="X38" s="261"/>
      <c r="Y38" s="217"/>
      <c r="Z38" s="218"/>
      <c r="AA38" s="217"/>
      <c r="AB38" s="218"/>
      <c r="AC38" s="261"/>
      <c r="AD38" s="101"/>
      <c r="AE38" s="87">
        <f t="shared" si="14"/>
        <v>1.52</v>
      </c>
      <c r="AF38" s="45"/>
      <c r="AG38" s="5">
        <f t="shared" si="15"/>
        <v>4</v>
      </c>
      <c r="AH38" s="45"/>
      <c r="AI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</row>
    <row r="39" spans="1:66" s="91" customFormat="1" ht="24" customHeight="1" thickTop="1" thickBot="1" x14ac:dyDescent="0.25">
      <c r="A39" s="185">
        <v>28</v>
      </c>
      <c r="B39" s="169" t="s">
        <v>198</v>
      </c>
      <c r="C39" s="186" t="s">
        <v>181</v>
      </c>
      <c r="D39" s="68">
        <v>4</v>
      </c>
      <c r="E39" s="131">
        <v>6</v>
      </c>
      <c r="F39" s="229"/>
      <c r="G39" s="132">
        <f t="shared" si="13"/>
        <v>45</v>
      </c>
      <c r="H39" s="132">
        <f t="shared" si="11"/>
        <v>15</v>
      </c>
      <c r="I39" s="132">
        <f t="shared" si="12"/>
        <v>30</v>
      </c>
      <c r="J39" s="132"/>
      <c r="K39" s="132"/>
      <c r="L39" s="133"/>
      <c r="M39" s="133"/>
      <c r="N39" s="126"/>
      <c r="O39" s="125"/>
      <c r="P39" s="126"/>
      <c r="Q39" s="125"/>
      <c r="R39" s="126"/>
      <c r="S39" s="261"/>
      <c r="T39" s="125"/>
      <c r="U39" s="126"/>
      <c r="V39" s="125"/>
      <c r="W39" s="126"/>
      <c r="X39" s="261"/>
      <c r="Y39" s="125"/>
      <c r="Z39" s="126"/>
      <c r="AA39" s="125">
        <v>15</v>
      </c>
      <c r="AB39" s="126">
        <v>30</v>
      </c>
      <c r="AC39" s="261">
        <v>4</v>
      </c>
      <c r="AD39" s="101"/>
      <c r="AE39" s="87">
        <f t="shared" si="14"/>
        <v>2.36</v>
      </c>
      <c r="AF39" s="95"/>
      <c r="AG39" s="131">
        <f t="shared" si="15"/>
        <v>4</v>
      </c>
      <c r="AH39" s="95"/>
    </row>
    <row r="40" spans="1:66" s="91" customFormat="1" ht="14.25" customHeight="1" thickTop="1" thickBot="1" x14ac:dyDescent="0.25">
      <c r="A40" s="187">
        <v>29</v>
      </c>
      <c r="B40" s="188" t="s">
        <v>50</v>
      </c>
      <c r="C40" s="186" t="s">
        <v>89</v>
      </c>
      <c r="D40" s="68">
        <v>3</v>
      </c>
      <c r="E40" s="131">
        <v>6</v>
      </c>
      <c r="F40" s="229"/>
      <c r="G40" s="132">
        <f t="shared" si="13"/>
        <v>30</v>
      </c>
      <c r="H40" s="132">
        <f t="shared" si="11"/>
        <v>15</v>
      </c>
      <c r="I40" s="132">
        <f t="shared" si="12"/>
        <v>15</v>
      </c>
      <c r="J40" s="132"/>
      <c r="K40" s="132"/>
      <c r="L40" s="133"/>
      <c r="M40" s="133"/>
      <c r="N40" s="126"/>
      <c r="O40" s="125"/>
      <c r="P40" s="126"/>
      <c r="Q40" s="125"/>
      <c r="R40" s="126"/>
      <c r="S40" s="261"/>
      <c r="T40" s="125"/>
      <c r="U40" s="126"/>
      <c r="V40" s="125"/>
      <c r="W40" s="126"/>
      <c r="X40" s="261"/>
      <c r="Y40" s="125"/>
      <c r="Z40" s="126"/>
      <c r="AA40" s="125">
        <v>15</v>
      </c>
      <c r="AB40" s="126">
        <v>15</v>
      </c>
      <c r="AC40" s="261">
        <v>3</v>
      </c>
      <c r="AD40" s="101"/>
      <c r="AE40" s="87">
        <f t="shared" si="14"/>
        <v>1.6</v>
      </c>
      <c r="AF40" s="95"/>
      <c r="AG40" s="131">
        <f t="shared" si="15"/>
        <v>3</v>
      </c>
      <c r="AH40" s="95"/>
    </row>
    <row r="41" spans="1:66" ht="14.25" customHeight="1" thickTop="1" thickBot="1" x14ac:dyDescent="0.25">
      <c r="A41" s="153">
        <v>30</v>
      </c>
      <c r="B41" s="189" t="s">
        <v>51</v>
      </c>
      <c r="C41" s="190" t="s">
        <v>90</v>
      </c>
      <c r="D41" s="68">
        <v>3</v>
      </c>
      <c r="E41" s="230">
        <v>3</v>
      </c>
      <c r="F41" s="231"/>
      <c r="G41" s="42">
        <f>SUM(H41:N41)</f>
        <v>30</v>
      </c>
      <c r="H41" s="42">
        <f t="shared" ref="H41" si="16">O41+Q41+T41+V41+Y41+AA41</f>
        <v>30</v>
      </c>
      <c r="I41" s="42">
        <f t="shared" ref="I41" si="17">P41+R41+U41+W41+Z41+AB41</f>
        <v>0</v>
      </c>
      <c r="J41" s="42"/>
      <c r="K41" s="42"/>
      <c r="L41" s="10"/>
      <c r="M41" s="10"/>
      <c r="N41" s="13"/>
      <c r="O41" s="232"/>
      <c r="P41" s="233"/>
      <c r="Q41" s="234"/>
      <c r="R41" s="235"/>
      <c r="S41" s="276"/>
      <c r="T41" s="234">
        <v>30</v>
      </c>
      <c r="U41" s="235"/>
      <c r="V41" s="234"/>
      <c r="W41" s="235"/>
      <c r="X41" s="276">
        <v>3</v>
      </c>
      <c r="Y41" s="234"/>
      <c r="Z41" s="235"/>
      <c r="AA41" s="234"/>
      <c r="AB41" s="235"/>
      <c r="AC41" s="270"/>
      <c r="AD41" s="102"/>
      <c r="AE41" s="87">
        <f t="shared" si="14"/>
        <v>1.6</v>
      </c>
      <c r="AF41" s="46"/>
      <c r="AG41" s="89">
        <f t="shared" ref="AG41" si="18">D41</f>
        <v>3</v>
      </c>
      <c r="AH41" s="46"/>
      <c r="AI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</row>
    <row r="42" spans="1:66" s="120" customFormat="1" ht="17.100000000000001" customHeight="1" thickTop="1" thickBot="1" x14ac:dyDescent="0.25">
      <c r="A42" s="413" t="s">
        <v>11</v>
      </c>
      <c r="B42" s="414"/>
      <c r="C42" s="245"/>
      <c r="D42" s="104">
        <f>SUM(D31+D32+D33+D34+D35+D36+D37+D38+D39+D40+D41)</f>
        <v>46</v>
      </c>
      <c r="E42" s="62">
        <f>COUNTA(E31,E33,E34,E35,E36,E37,E39,E40,E41)</f>
        <v>9</v>
      </c>
      <c r="F42" s="63">
        <f>COUNTA(F31,F32,F33,F34,F35,F36,F37,F38,F39,F40)</f>
        <v>2</v>
      </c>
      <c r="G42" s="62">
        <f>SUM(G31+G32+G33+G34+G35+G36+G37+G38+G39+G40+G41)</f>
        <v>435</v>
      </c>
      <c r="H42" s="62">
        <f t="shared" ref="H42:I42" si="19">SUM(H31+H32+H33+H34+H35+H36+H37+H38+H39+H40+H41)</f>
        <v>210</v>
      </c>
      <c r="I42" s="62">
        <f t="shared" si="19"/>
        <v>225</v>
      </c>
      <c r="J42" s="65">
        <f>SUM(J31+J32+J33+J34+J35+J36+J37+J38+J39+J40+J41)</f>
        <v>0</v>
      </c>
      <c r="K42" s="65">
        <f t="shared" ref="K42:N42" si="20">SUM(K31+K32+K33+K34+K35+K36+K37+K38+K39+K40+K41)</f>
        <v>0</v>
      </c>
      <c r="L42" s="65">
        <f t="shared" si="20"/>
        <v>0</v>
      </c>
      <c r="M42" s="65">
        <f t="shared" si="20"/>
        <v>0</v>
      </c>
      <c r="N42" s="65">
        <f t="shared" si="20"/>
        <v>0</v>
      </c>
      <c r="O42" s="65">
        <f>SUM(O31+O32+O33+O34+O35+O36+O37+O38+O39+O40+O41)</f>
        <v>15</v>
      </c>
      <c r="P42" s="65">
        <f t="shared" ref="P42:S42" si="21">SUM(P31+P32+P33+P34+P35+P36+P37+P38+P39+P40+P41)</f>
        <v>30</v>
      </c>
      <c r="Q42" s="65">
        <f t="shared" si="21"/>
        <v>75</v>
      </c>
      <c r="R42" s="65">
        <f t="shared" si="21"/>
        <v>75</v>
      </c>
      <c r="S42" s="375">
        <f t="shared" si="21"/>
        <v>23</v>
      </c>
      <c r="T42" s="65">
        <f>SUM(T31+T32+T33+T34+T35+T36+T37+T38+T39+T40+T41)</f>
        <v>30</v>
      </c>
      <c r="U42" s="65">
        <f>SUM(U31+U32+U33+U34+U35+U36+U37+U38+U39+U40+U41)</f>
        <v>0</v>
      </c>
      <c r="V42" s="65">
        <f t="shared" ref="V42:AC42" si="22">SUM(V31+V32+V33+V34+V35+V36+V37+V38+V39+V40+V41)</f>
        <v>15</v>
      </c>
      <c r="W42" s="65">
        <f t="shared" si="22"/>
        <v>30</v>
      </c>
      <c r="X42" s="375">
        <f t="shared" si="22"/>
        <v>8</v>
      </c>
      <c r="Y42" s="65">
        <f t="shared" si="22"/>
        <v>30</v>
      </c>
      <c r="Z42" s="65">
        <f t="shared" si="22"/>
        <v>30</v>
      </c>
      <c r="AA42" s="65">
        <f t="shared" si="22"/>
        <v>45</v>
      </c>
      <c r="AB42" s="65">
        <f t="shared" si="22"/>
        <v>60</v>
      </c>
      <c r="AC42" s="375">
        <f t="shared" si="22"/>
        <v>15</v>
      </c>
      <c r="AD42" s="65">
        <f t="shared" ref="AD42" si="23">SUM(AD31+AD32+AD33+AD34+AD35+AD36+AD37+AD38+AD39+AD40)</f>
        <v>0</v>
      </c>
      <c r="AE42" s="83">
        <f>SUM(AE31+AE32+AE33+AE34+AE35+AE36+AE37+AE38+AE39+AE40+AE41)</f>
        <v>22.76</v>
      </c>
      <c r="AF42" s="66">
        <f>SUM(AF31+AF32+AF33+AF34+AF35+AF36+AF37+AF38+AF39+AF40)</f>
        <v>0</v>
      </c>
      <c r="AG42" s="66">
        <f>SUM(AG31+AG32+AG33+AG34+AG35+AG36+AG37+AG38+AG39+AG40+AG41)</f>
        <v>46</v>
      </c>
      <c r="AH42" s="66">
        <f>SUM(AH31+AH32+AH33+AH34+AH35+AH36+AH37+AH38+AH39+AH40)</f>
        <v>0</v>
      </c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N42" s="244"/>
    </row>
    <row r="43" spans="1:66" ht="17.100000000000001" customHeight="1" thickTop="1" thickBot="1" x14ac:dyDescent="0.25">
      <c r="A43" s="407" t="s">
        <v>52</v>
      </c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408"/>
      <c r="Z43" s="408"/>
      <c r="AA43" s="408"/>
      <c r="AB43" s="408"/>
      <c r="AC43" s="408"/>
      <c r="AD43" s="408"/>
      <c r="AE43" s="408"/>
      <c r="AF43" s="408"/>
      <c r="AG43" s="408"/>
      <c r="AH43" s="409"/>
      <c r="AI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</row>
    <row r="44" spans="1:66" ht="17.100000000000001" customHeight="1" thickTop="1" x14ac:dyDescent="0.2">
      <c r="A44" s="152">
        <v>31</v>
      </c>
      <c r="B44" s="166" t="s">
        <v>53</v>
      </c>
      <c r="C44" s="167" t="s">
        <v>91</v>
      </c>
      <c r="D44" s="68">
        <v>4</v>
      </c>
      <c r="E44" s="16"/>
      <c r="F44" s="16" t="s">
        <v>36</v>
      </c>
      <c r="G44" s="17">
        <f>SUM(H44:N44)</f>
        <v>30</v>
      </c>
      <c r="H44" s="18">
        <f>O44+Q44+T44+V44+Y44+AA44</f>
        <v>0</v>
      </c>
      <c r="I44" s="19"/>
      <c r="J44" s="19"/>
      <c r="K44" s="19"/>
      <c r="L44" s="19"/>
      <c r="M44" s="19">
        <v>30</v>
      </c>
      <c r="N44" s="19"/>
      <c r="O44" s="18"/>
      <c r="P44" s="20"/>
      <c r="Q44" s="18"/>
      <c r="R44" s="20"/>
      <c r="S44" s="272"/>
      <c r="T44" s="18"/>
      <c r="U44" s="22"/>
      <c r="V44" s="18"/>
      <c r="W44" s="20">
        <v>30</v>
      </c>
      <c r="X44" s="272">
        <v>4</v>
      </c>
      <c r="Y44" s="18"/>
      <c r="Z44" s="20"/>
      <c r="AA44" s="18"/>
      <c r="AB44" s="20"/>
      <c r="AC44" s="277"/>
      <c r="AD44" s="236">
        <f>D44</f>
        <v>4</v>
      </c>
      <c r="AE44" s="87">
        <f t="shared" ref="AE44" si="24">((SUM(O44:AB44)-S44-X44)+((SUM(O44:AB44)-S44-X44)/15)*4+IF(E44&gt;0,2,0))/25</f>
        <v>1.52</v>
      </c>
      <c r="AF44" s="48"/>
      <c r="AG44" s="84"/>
      <c r="AH44" s="48"/>
      <c r="AI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</row>
    <row r="45" spans="1:66" ht="17.100000000000001" customHeight="1" x14ac:dyDescent="0.2">
      <c r="A45" s="153">
        <v>32</v>
      </c>
      <c r="B45" s="191" t="s">
        <v>54</v>
      </c>
      <c r="C45" s="170" t="s">
        <v>92</v>
      </c>
      <c r="D45" s="68">
        <v>6</v>
      </c>
      <c r="E45" s="6"/>
      <c r="F45" s="6" t="s">
        <v>56</v>
      </c>
      <c r="G45" s="17">
        <f>SUM(H45:N45)</f>
        <v>30</v>
      </c>
      <c r="H45" s="18">
        <f>O45+Q45+T45+V45+Y45+AA45</f>
        <v>0</v>
      </c>
      <c r="I45" s="19"/>
      <c r="J45" s="42"/>
      <c r="K45" s="42"/>
      <c r="L45" s="42"/>
      <c r="M45" s="42">
        <v>30</v>
      </c>
      <c r="N45" s="42"/>
      <c r="O45" s="7"/>
      <c r="P45" s="9"/>
      <c r="Q45" s="7"/>
      <c r="R45" s="9"/>
      <c r="S45" s="261"/>
      <c r="T45" s="7"/>
      <c r="U45" s="25"/>
      <c r="V45" s="7"/>
      <c r="W45" s="9"/>
      <c r="X45" s="261"/>
      <c r="Y45" s="7"/>
      <c r="Z45" s="9">
        <v>30</v>
      </c>
      <c r="AA45" s="7"/>
      <c r="AB45" s="9"/>
      <c r="AC45" s="277">
        <v>6</v>
      </c>
      <c r="AD45" s="236">
        <f t="shared" ref="AD45:AD46" si="25">D45</f>
        <v>6</v>
      </c>
      <c r="AE45" s="86">
        <f>(SUM(O45:AB45)+(SUM(O45:AB45)/15)*4+IF(E45&gt;0,2,0))/25</f>
        <v>1.52</v>
      </c>
      <c r="AF45" s="45"/>
      <c r="AG45" s="5"/>
      <c r="AH45" s="45"/>
      <c r="AI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</row>
    <row r="46" spans="1:66" ht="17.100000000000001" customHeight="1" thickBot="1" x14ac:dyDescent="0.25">
      <c r="A46" s="154">
        <v>33</v>
      </c>
      <c r="B46" s="192" t="s">
        <v>55</v>
      </c>
      <c r="C46" s="170" t="s">
        <v>93</v>
      </c>
      <c r="D46" s="68">
        <v>6</v>
      </c>
      <c r="E46" s="6"/>
      <c r="F46" s="6" t="s">
        <v>48</v>
      </c>
      <c r="G46" s="17">
        <f>SUM(H46:N46)</f>
        <v>30</v>
      </c>
      <c r="H46" s="18">
        <f>O46+Q46+T46+V46+Y46+AA46</f>
        <v>0</v>
      </c>
      <c r="I46" s="19"/>
      <c r="J46" s="42"/>
      <c r="K46" s="42"/>
      <c r="L46" s="42"/>
      <c r="M46" s="42">
        <v>30</v>
      </c>
      <c r="N46" s="42"/>
      <c r="O46" s="7"/>
      <c r="P46" s="9"/>
      <c r="Q46" s="7"/>
      <c r="R46" s="9"/>
      <c r="S46" s="261"/>
      <c r="T46" s="7"/>
      <c r="U46" s="25"/>
      <c r="V46" s="7"/>
      <c r="W46" s="9"/>
      <c r="X46" s="261"/>
      <c r="Y46" s="7"/>
      <c r="Z46" s="9"/>
      <c r="AA46" s="7"/>
      <c r="AB46" s="9">
        <v>30</v>
      </c>
      <c r="AC46" s="277">
        <v>6</v>
      </c>
      <c r="AD46" s="236">
        <f t="shared" si="25"/>
        <v>6</v>
      </c>
      <c r="AE46" s="88">
        <f>(SUM(O46:AB46)+(SUM(O46:AB46)/15)*4+IF(E46&gt;0,2,0))/25</f>
        <v>1.52</v>
      </c>
      <c r="AF46" s="50"/>
      <c r="AG46" s="90"/>
      <c r="AH46" s="50"/>
      <c r="AI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</row>
    <row r="47" spans="1:66" s="251" customFormat="1" ht="17.100000000000001" customHeight="1" thickTop="1" thickBot="1" x14ac:dyDescent="0.25">
      <c r="A47" s="413" t="s">
        <v>11</v>
      </c>
      <c r="B47" s="414"/>
      <c r="C47" s="245"/>
      <c r="D47" s="104">
        <f>SUM(D44:D46)</f>
        <v>16</v>
      </c>
      <c r="E47" s="62"/>
      <c r="F47" s="63">
        <f>COUNTA(F44:F46)</f>
        <v>3</v>
      </c>
      <c r="G47" s="62">
        <f>SUM(G44:G46)</f>
        <v>90</v>
      </c>
      <c r="H47" s="64">
        <f t="shared" ref="H47:AC47" si="26">SUM(H44:H46)</f>
        <v>0</v>
      </c>
      <c r="I47" s="65">
        <f t="shared" si="26"/>
        <v>0</v>
      </c>
      <c r="J47" s="65">
        <f t="shared" si="26"/>
        <v>0</v>
      </c>
      <c r="K47" s="65">
        <f t="shared" si="26"/>
        <v>0</v>
      </c>
      <c r="L47" s="65">
        <f t="shared" si="26"/>
        <v>0</v>
      </c>
      <c r="M47" s="65">
        <f t="shared" si="26"/>
        <v>90</v>
      </c>
      <c r="N47" s="66">
        <f t="shared" si="26"/>
        <v>0</v>
      </c>
      <c r="O47" s="64">
        <f t="shared" si="26"/>
        <v>0</v>
      </c>
      <c r="P47" s="66">
        <f t="shared" si="26"/>
        <v>0</v>
      </c>
      <c r="Q47" s="64">
        <f t="shared" si="26"/>
        <v>0</v>
      </c>
      <c r="R47" s="66">
        <f t="shared" si="26"/>
        <v>0</v>
      </c>
      <c r="S47" s="278"/>
      <c r="T47" s="64">
        <f t="shared" si="26"/>
        <v>0</v>
      </c>
      <c r="U47" s="66">
        <f t="shared" si="26"/>
        <v>0</v>
      </c>
      <c r="V47" s="64">
        <f t="shared" si="26"/>
        <v>0</v>
      </c>
      <c r="W47" s="66">
        <f t="shared" si="26"/>
        <v>30</v>
      </c>
      <c r="X47" s="279">
        <f t="shared" si="26"/>
        <v>4</v>
      </c>
      <c r="Y47" s="64">
        <f t="shared" si="26"/>
        <v>0</v>
      </c>
      <c r="Z47" s="66">
        <f t="shared" si="26"/>
        <v>30</v>
      </c>
      <c r="AA47" s="64">
        <f t="shared" si="26"/>
        <v>0</v>
      </c>
      <c r="AB47" s="66">
        <f t="shared" si="26"/>
        <v>30</v>
      </c>
      <c r="AC47" s="279">
        <f t="shared" si="26"/>
        <v>12</v>
      </c>
      <c r="AD47" s="97">
        <f>SUM(AD44:AD46)</f>
        <v>16</v>
      </c>
      <c r="AE47" s="83">
        <f>SUM(AE44:AE46)</f>
        <v>4.5600000000000005</v>
      </c>
      <c r="AF47" s="66">
        <f>SUM(AF44:AF46)</f>
        <v>0</v>
      </c>
      <c r="AG47" s="66">
        <f>SUM(AG44:AG46)</f>
        <v>0</v>
      </c>
      <c r="AH47" s="66">
        <f>SUM(AH44:AH46)</f>
        <v>0</v>
      </c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250"/>
      <c r="BK47" s="250"/>
      <c r="BL47" s="250"/>
      <c r="BN47" s="250"/>
    </row>
    <row r="48" spans="1:66" ht="19.5" customHeight="1" thickTop="1" thickBot="1" x14ac:dyDescent="0.25">
      <c r="A48" s="410" t="s">
        <v>233</v>
      </c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1"/>
      <c r="AH48" s="412"/>
      <c r="AI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</row>
    <row r="49" spans="1:66" ht="21.75" customHeight="1" thickTop="1" thickBot="1" x14ac:dyDescent="0.25">
      <c r="A49" s="152">
        <v>34</v>
      </c>
      <c r="B49" s="181" t="s">
        <v>57</v>
      </c>
      <c r="C49" s="193" t="s">
        <v>94</v>
      </c>
      <c r="D49" s="68">
        <v>6</v>
      </c>
      <c r="E49" s="15">
        <v>5</v>
      </c>
      <c r="F49" s="237"/>
      <c r="G49" s="79">
        <f>SUM(H49:N49)</f>
        <v>60</v>
      </c>
      <c r="H49" s="19">
        <f t="shared" ref="H49:H59" si="27">O49+Q49+T49+V49+Y49+AA49</f>
        <v>30</v>
      </c>
      <c r="I49" s="19">
        <f t="shared" ref="I49:I59" si="28">P49+R49+U49+W49+Z49+AB49</f>
        <v>30</v>
      </c>
      <c r="J49" s="19"/>
      <c r="K49" s="19"/>
      <c r="L49" s="19"/>
      <c r="M49" s="19"/>
      <c r="N49" s="19"/>
      <c r="O49" s="214"/>
      <c r="P49" s="215"/>
      <c r="Q49" s="214"/>
      <c r="R49" s="215"/>
      <c r="S49" s="272"/>
      <c r="T49" s="214"/>
      <c r="U49" s="215"/>
      <c r="V49" s="214"/>
      <c r="W49" s="215"/>
      <c r="X49" s="272"/>
      <c r="Y49" s="214">
        <v>30</v>
      </c>
      <c r="Z49" s="215">
        <v>30</v>
      </c>
      <c r="AA49" s="18"/>
      <c r="AB49" s="20"/>
      <c r="AC49" s="277">
        <v>6</v>
      </c>
      <c r="AD49" s="236">
        <f>D49</f>
        <v>6</v>
      </c>
      <c r="AE49" s="87">
        <f t="shared" ref="AE49:AE59" si="29">((SUM(O49:AB49)-S49-X49)+((SUM(O49:AB49)-S49-X49)/15)*4+IF(E49&gt;0,2,0))/25</f>
        <v>3.12</v>
      </c>
      <c r="AF49" s="67"/>
      <c r="AG49" s="15">
        <f>D49</f>
        <v>6</v>
      </c>
      <c r="AH49" s="67"/>
      <c r="AI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</row>
    <row r="50" spans="1:66" ht="17.100000000000001" customHeight="1" thickTop="1" thickBot="1" x14ac:dyDescent="0.25">
      <c r="A50" s="153">
        <v>35</v>
      </c>
      <c r="B50" s="172" t="s">
        <v>58</v>
      </c>
      <c r="C50" s="160" t="s">
        <v>95</v>
      </c>
      <c r="D50" s="68">
        <v>6</v>
      </c>
      <c r="E50" s="6"/>
      <c r="F50" s="238">
        <v>6</v>
      </c>
      <c r="G50" s="77">
        <f t="shared" ref="G50:G59" si="30">SUM(H50:N50)</f>
        <v>60</v>
      </c>
      <c r="H50" s="42">
        <f t="shared" si="27"/>
        <v>30</v>
      </c>
      <c r="I50" s="42">
        <f t="shared" si="28"/>
        <v>30</v>
      </c>
      <c r="J50" s="42"/>
      <c r="K50" s="42"/>
      <c r="L50" s="42"/>
      <c r="M50" s="42"/>
      <c r="N50" s="42"/>
      <c r="O50" s="217"/>
      <c r="P50" s="218"/>
      <c r="Q50" s="217"/>
      <c r="R50" s="218"/>
      <c r="S50" s="261"/>
      <c r="T50" s="217"/>
      <c r="U50" s="218"/>
      <c r="V50" s="7"/>
      <c r="W50" s="9"/>
      <c r="X50" s="261"/>
      <c r="Y50" s="217"/>
      <c r="Z50" s="218"/>
      <c r="AA50" s="217">
        <v>30</v>
      </c>
      <c r="AB50" s="218">
        <v>30</v>
      </c>
      <c r="AC50" s="277">
        <v>6</v>
      </c>
      <c r="AD50" s="236">
        <f t="shared" ref="AD50:AD59" si="31">D50</f>
        <v>6</v>
      </c>
      <c r="AE50" s="87">
        <f t="shared" si="29"/>
        <v>3.04</v>
      </c>
      <c r="AF50" s="45"/>
      <c r="AG50" s="5">
        <f>D50</f>
        <v>6</v>
      </c>
      <c r="AH50" s="45"/>
      <c r="AI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</row>
    <row r="51" spans="1:66" ht="25.5" customHeight="1" thickTop="1" thickBot="1" x14ac:dyDescent="0.25">
      <c r="A51" s="152">
        <v>36</v>
      </c>
      <c r="B51" s="172" t="s">
        <v>196</v>
      </c>
      <c r="C51" s="160" t="s">
        <v>261</v>
      </c>
      <c r="D51" s="68">
        <v>6</v>
      </c>
      <c r="E51" s="6"/>
      <c r="F51" s="238">
        <v>4</v>
      </c>
      <c r="G51" s="77">
        <f t="shared" si="30"/>
        <v>60</v>
      </c>
      <c r="H51" s="42">
        <f t="shared" si="27"/>
        <v>30</v>
      </c>
      <c r="I51" s="42">
        <f t="shared" si="28"/>
        <v>30</v>
      </c>
      <c r="J51" s="42"/>
      <c r="K51" s="42"/>
      <c r="L51" s="42"/>
      <c r="M51" s="42"/>
      <c r="N51" s="42"/>
      <c r="O51" s="7"/>
      <c r="P51" s="9"/>
      <c r="Q51" s="7"/>
      <c r="R51" s="9"/>
      <c r="S51" s="261"/>
      <c r="T51" s="7"/>
      <c r="U51" s="9"/>
      <c r="V51" s="7">
        <v>30</v>
      </c>
      <c r="W51" s="9">
        <v>30</v>
      </c>
      <c r="X51" s="261">
        <v>6</v>
      </c>
      <c r="Y51" s="7"/>
      <c r="Z51" s="9"/>
      <c r="AA51" s="7"/>
      <c r="AB51" s="9"/>
      <c r="AC51" s="277"/>
      <c r="AD51" s="236">
        <f t="shared" si="31"/>
        <v>6</v>
      </c>
      <c r="AE51" s="87">
        <f t="shared" si="29"/>
        <v>3.04</v>
      </c>
      <c r="AF51" s="45"/>
      <c r="AG51" s="5">
        <f>D51</f>
        <v>6</v>
      </c>
      <c r="AH51" s="45"/>
      <c r="AJ51" s="1"/>
      <c r="AK51" s="1"/>
      <c r="AL51" s="1"/>
      <c r="AM51" s="1"/>
      <c r="AN51" s="1"/>
      <c r="AO51" s="1"/>
    </row>
    <row r="52" spans="1:66" ht="25.5" customHeight="1" thickTop="1" thickBot="1" x14ac:dyDescent="0.25">
      <c r="A52" s="153">
        <v>37</v>
      </c>
      <c r="B52" s="194" t="s">
        <v>59</v>
      </c>
      <c r="C52" s="170" t="s">
        <v>96</v>
      </c>
      <c r="D52" s="68">
        <v>5</v>
      </c>
      <c r="E52" s="203">
        <v>3</v>
      </c>
      <c r="F52" s="216"/>
      <c r="G52" s="77">
        <f t="shared" si="30"/>
        <v>45</v>
      </c>
      <c r="H52" s="42">
        <f t="shared" si="27"/>
        <v>15</v>
      </c>
      <c r="I52" s="42">
        <f t="shared" si="28"/>
        <v>30</v>
      </c>
      <c r="J52" s="42"/>
      <c r="K52" s="42"/>
      <c r="L52" s="42"/>
      <c r="M52" s="42"/>
      <c r="N52" s="42"/>
      <c r="O52" s="217"/>
      <c r="P52" s="218"/>
      <c r="Q52" s="217"/>
      <c r="R52" s="218"/>
      <c r="S52" s="261"/>
      <c r="T52" s="7">
        <v>15</v>
      </c>
      <c r="U52" s="218">
        <v>30</v>
      </c>
      <c r="V52" s="217"/>
      <c r="W52" s="218"/>
      <c r="X52" s="261">
        <v>5</v>
      </c>
      <c r="Y52" s="217"/>
      <c r="Z52" s="218"/>
      <c r="AA52" s="217"/>
      <c r="AB52" s="218"/>
      <c r="AC52" s="277"/>
      <c r="AD52" s="236">
        <f t="shared" si="31"/>
        <v>5</v>
      </c>
      <c r="AE52" s="87">
        <f t="shared" si="29"/>
        <v>2.36</v>
      </c>
      <c r="AF52" s="45"/>
      <c r="AG52" s="5">
        <f>D52</f>
        <v>5</v>
      </c>
      <c r="AH52" s="45"/>
      <c r="AI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</row>
    <row r="53" spans="1:66" ht="27" customHeight="1" thickTop="1" thickBot="1" x14ac:dyDescent="0.25">
      <c r="A53" s="152">
        <v>38</v>
      </c>
      <c r="B53" s="194" t="s">
        <v>60</v>
      </c>
      <c r="C53" s="170" t="s">
        <v>97</v>
      </c>
      <c r="D53" s="68">
        <v>3</v>
      </c>
      <c r="E53" s="228"/>
      <c r="F53" s="239">
        <v>3</v>
      </c>
      <c r="G53" s="77">
        <f t="shared" si="30"/>
        <v>30</v>
      </c>
      <c r="H53" s="42">
        <f t="shared" si="27"/>
        <v>15</v>
      </c>
      <c r="I53" s="42">
        <f t="shared" si="28"/>
        <v>15</v>
      </c>
      <c r="J53" s="42"/>
      <c r="K53" s="42"/>
      <c r="L53" s="42"/>
      <c r="M53" s="42"/>
      <c r="N53" s="42"/>
      <c r="O53" s="217"/>
      <c r="P53" s="218"/>
      <c r="Q53" s="217"/>
      <c r="R53" s="218"/>
      <c r="S53" s="261"/>
      <c r="T53" s="7">
        <v>15</v>
      </c>
      <c r="U53" s="9">
        <v>15</v>
      </c>
      <c r="V53" s="217"/>
      <c r="W53" s="218"/>
      <c r="X53" s="261">
        <v>3</v>
      </c>
      <c r="Y53" s="217"/>
      <c r="Z53" s="218"/>
      <c r="AA53" s="217"/>
      <c r="AB53" s="218"/>
      <c r="AC53" s="277"/>
      <c r="AD53" s="236">
        <f t="shared" si="31"/>
        <v>3</v>
      </c>
      <c r="AE53" s="87">
        <f t="shared" si="29"/>
        <v>1.52</v>
      </c>
      <c r="AF53" s="45"/>
      <c r="AG53" s="5">
        <f>D53</f>
        <v>3</v>
      </c>
      <c r="AH53" s="45"/>
      <c r="AI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</row>
    <row r="54" spans="1:66" ht="23.25" customHeight="1" thickTop="1" thickBot="1" x14ac:dyDescent="0.25">
      <c r="A54" s="153">
        <v>39</v>
      </c>
      <c r="B54" s="194" t="s">
        <v>61</v>
      </c>
      <c r="C54" s="170" t="s">
        <v>277</v>
      </c>
      <c r="D54" s="68">
        <v>1</v>
      </c>
      <c r="E54" s="228"/>
      <c r="F54" s="239">
        <v>3</v>
      </c>
      <c r="G54" s="77">
        <f t="shared" si="30"/>
        <v>15</v>
      </c>
      <c r="H54" s="42">
        <f t="shared" si="27"/>
        <v>15</v>
      </c>
      <c r="I54" s="42">
        <f t="shared" si="28"/>
        <v>0</v>
      </c>
      <c r="J54" s="42"/>
      <c r="K54" s="42"/>
      <c r="L54" s="42"/>
      <c r="M54" s="42"/>
      <c r="N54" s="42"/>
      <c r="O54" s="217"/>
      <c r="P54" s="218"/>
      <c r="Q54" s="217"/>
      <c r="R54" s="218"/>
      <c r="S54" s="261"/>
      <c r="T54" s="7">
        <v>15</v>
      </c>
      <c r="U54" s="9"/>
      <c r="V54" s="217"/>
      <c r="W54" s="218"/>
      <c r="X54" s="261">
        <v>1</v>
      </c>
      <c r="Y54" s="217"/>
      <c r="Z54" s="218"/>
      <c r="AA54" s="217"/>
      <c r="AB54" s="218"/>
      <c r="AC54" s="277"/>
      <c r="AD54" s="236">
        <f t="shared" si="31"/>
        <v>1</v>
      </c>
      <c r="AE54" s="87">
        <f t="shared" si="29"/>
        <v>0.76</v>
      </c>
      <c r="AF54" s="45"/>
      <c r="AG54" s="5"/>
      <c r="AH54" s="45"/>
      <c r="AI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</row>
    <row r="55" spans="1:66" ht="27.75" customHeight="1" thickTop="1" thickBot="1" x14ac:dyDescent="0.25">
      <c r="A55" s="152">
        <v>40</v>
      </c>
      <c r="B55" s="194" t="s">
        <v>62</v>
      </c>
      <c r="C55" s="170" t="s">
        <v>98</v>
      </c>
      <c r="D55" s="68">
        <v>5</v>
      </c>
      <c r="E55" s="228"/>
      <c r="F55" s="239">
        <v>6</v>
      </c>
      <c r="G55" s="77">
        <f t="shared" si="30"/>
        <v>45</v>
      </c>
      <c r="H55" s="42">
        <f t="shared" si="27"/>
        <v>15</v>
      </c>
      <c r="I55" s="42">
        <f t="shared" si="28"/>
        <v>30</v>
      </c>
      <c r="J55" s="42"/>
      <c r="K55" s="42"/>
      <c r="L55" s="42"/>
      <c r="M55" s="42"/>
      <c r="N55" s="42"/>
      <c r="O55" s="217"/>
      <c r="P55" s="218"/>
      <c r="Q55" s="217"/>
      <c r="R55" s="218"/>
      <c r="S55" s="261"/>
      <c r="T55" s="217"/>
      <c r="U55" s="218"/>
      <c r="V55" s="217"/>
      <c r="W55" s="218"/>
      <c r="X55" s="261"/>
      <c r="Y55" s="217"/>
      <c r="Z55" s="218"/>
      <c r="AA55" s="217">
        <v>15</v>
      </c>
      <c r="AB55" s="218">
        <v>30</v>
      </c>
      <c r="AC55" s="277">
        <v>5</v>
      </c>
      <c r="AD55" s="236">
        <f t="shared" si="31"/>
        <v>5</v>
      </c>
      <c r="AE55" s="87">
        <f t="shared" si="29"/>
        <v>2.2799999999999998</v>
      </c>
      <c r="AF55" s="45"/>
      <c r="AG55" s="5">
        <f>D55</f>
        <v>5</v>
      </c>
      <c r="AH55" s="45"/>
      <c r="AI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</row>
    <row r="56" spans="1:66" ht="24.75" customHeight="1" thickTop="1" thickBot="1" x14ac:dyDescent="0.25">
      <c r="A56" s="153">
        <v>41</v>
      </c>
      <c r="B56" s="172" t="s">
        <v>63</v>
      </c>
      <c r="C56" s="160" t="s">
        <v>99</v>
      </c>
      <c r="D56" s="68">
        <v>2</v>
      </c>
      <c r="E56" s="6"/>
      <c r="F56" s="238">
        <v>4</v>
      </c>
      <c r="G56" s="77">
        <f t="shared" si="30"/>
        <v>30</v>
      </c>
      <c r="H56" s="42">
        <f t="shared" si="27"/>
        <v>0</v>
      </c>
      <c r="I56" s="42">
        <f t="shared" si="28"/>
        <v>30</v>
      </c>
      <c r="J56" s="42"/>
      <c r="K56" s="42"/>
      <c r="L56" s="42"/>
      <c r="M56" s="42"/>
      <c r="N56" s="42"/>
      <c r="O56" s="7"/>
      <c r="P56" s="9"/>
      <c r="Q56" s="7"/>
      <c r="R56" s="9"/>
      <c r="S56" s="261"/>
      <c r="T56" s="7"/>
      <c r="U56" s="9"/>
      <c r="V56" s="7"/>
      <c r="W56" s="9">
        <v>30</v>
      </c>
      <c r="X56" s="261">
        <v>2</v>
      </c>
      <c r="Y56" s="7"/>
      <c r="Z56" s="9"/>
      <c r="AA56" s="7"/>
      <c r="AB56" s="9"/>
      <c r="AC56" s="277"/>
      <c r="AD56" s="236">
        <f t="shared" si="31"/>
        <v>2</v>
      </c>
      <c r="AE56" s="87">
        <f t="shared" si="29"/>
        <v>1.52</v>
      </c>
      <c r="AF56" s="45"/>
      <c r="AG56" s="5">
        <f>D56</f>
        <v>2</v>
      </c>
      <c r="AH56" s="45"/>
      <c r="AI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</row>
    <row r="57" spans="1:66" ht="17.100000000000001" customHeight="1" thickTop="1" thickBot="1" x14ac:dyDescent="0.25">
      <c r="A57" s="152">
        <v>42</v>
      </c>
      <c r="B57" s="172" t="s">
        <v>64</v>
      </c>
      <c r="C57" s="160" t="s">
        <v>100</v>
      </c>
      <c r="D57" s="68">
        <v>2</v>
      </c>
      <c r="E57" s="228"/>
      <c r="F57" s="239">
        <v>3</v>
      </c>
      <c r="G57" s="77">
        <f t="shared" si="30"/>
        <v>30</v>
      </c>
      <c r="H57" s="42">
        <f t="shared" si="27"/>
        <v>30</v>
      </c>
      <c r="I57" s="42">
        <f t="shared" si="28"/>
        <v>0</v>
      </c>
      <c r="J57" s="42"/>
      <c r="K57" s="42"/>
      <c r="L57" s="42"/>
      <c r="M57" s="42"/>
      <c r="N57" s="42"/>
      <c r="O57" s="217"/>
      <c r="P57" s="218"/>
      <c r="Q57" s="217"/>
      <c r="R57" s="218"/>
      <c r="S57" s="261"/>
      <c r="T57" s="217">
        <v>30</v>
      </c>
      <c r="U57" s="218"/>
      <c r="V57" s="217"/>
      <c r="W57" s="218"/>
      <c r="X57" s="261">
        <v>2</v>
      </c>
      <c r="Y57" s="217"/>
      <c r="Z57" s="218"/>
      <c r="AA57" s="217"/>
      <c r="AB57" s="218"/>
      <c r="AC57" s="277"/>
      <c r="AD57" s="236">
        <f t="shared" si="31"/>
        <v>2</v>
      </c>
      <c r="AE57" s="87">
        <f t="shared" si="29"/>
        <v>1.52</v>
      </c>
      <c r="AF57" s="45"/>
      <c r="AG57" s="5"/>
      <c r="AH57" s="45"/>
      <c r="AI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</row>
    <row r="58" spans="1:66" ht="17.100000000000001" customHeight="1" thickTop="1" thickBot="1" x14ac:dyDescent="0.25">
      <c r="A58" s="153">
        <v>43</v>
      </c>
      <c r="B58" s="172" t="s">
        <v>65</v>
      </c>
      <c r="C58" s="160" t="s">
        <v>278</v>
      </c>
      <c r="D58" s="68">
        <v>2</v>
      </c>
      <c r="E58" s="6"/>
      <c r="F58" s="238">
        <v>6</v>
      </c>
      <c r="G58" s="77">
        <f t="shared" si="30"/>
        <v>30</v>
      </c>
      <c r="H58" s="42">
        <f t="shared" si="27"/>
        <v>0</v>
      </c>
      <c r="I58" s="42">
        <f t="shared" si="28"/>
        <v>30</v>
      </c>
      <c r="J58" s="42"/>
      <c r="K58" s="42"/>
      <c r="L58" s="42"/>
      <c r="M58" s="42"/>
      <c r="N58" s="42"/>
      <c r="O58" s="7"/>
      <c r="P58" s="9"/>
      <c r="Q58" s="7"/>
      <c r="R58" s="9"/>
      <c r="S58" s="261"/>
      <c r="T58" s="7"/>
      <c r="U58" s="9"/>
      <c r="V58" s="7"/>
      <c r="W58" s="9"/>
      <c r="X58" s="261"/>
      <c r="Y58" s="7"/>
      <c r="Z58" s="9"/>
      <c r="AA58" s="7"/>
      <c r="AB58" s="9">
        <v>30</v>
      </c>
      <c r="AC58" s="277">
        <v>2</v>
      </c>
      <c r="AD58" s="236">
        <f t="shared" si="31"/>
        <v>2</v>
      </c>
      <c r="AE58" s="87">
        <f t="shared" si="29"/>
        <v>1.52</v>
      </c>
      <c r="AF58" s="45"/>
      <c r="AG58" s="5">
        <f>D58</f>
        <v>2</v>
      </c>
      <c r="AH58" s="45"/>
      <c r="AI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</row>
    <row r="59" spans="1:66" ht="17.100000000000001" customHeight="1" thickTop="1" thickBot="1" x14ac:dyDescent="0.25">
      <c r="A59" s="152">
        <v>44</v>
      </c>
      <c r="B59" s="383" t="s">
        <v>66</v>
      </c>
      <c r="C59" s="195" t="s">
        <v>101</v>
      </c>
      <c r="D59" s="68">
        <v>3</v>
      </c>
      <c r="E59" s="240"/>
      <c r="F59" s="241">
        <v>5</v>
      </c>
      <c r="G59" s="78">
        <f t="shared" si="30"/>
        <v>45</v>
      </c>
      <c r="H59" s="14">
        <f t="shared" si="27"/>
        <v>15</v>
      </c>
      <c r="I59" s="14">
        <f t="shared" si="28"/>
        <v>30</v>
      </c>
      <c r="J59" s="42"/>
      <c r="K59" s="42"/>
      <c r="L59" s="42"/>
      <c r="M59" s="42"/>
      <c r="N59" s="42"/>
      <c r="O59" s="234"/>
      <c r="P59" s="235"/>
      <c r="Q59" s="234"/>
      <c r="R59" s="235"/>
      <c r="S59" s="276"/>
      <c r="T59" s="234"/>
      <c r="U59" s="235"/>
      <c r="V59" s="234"/>
      <c r="W59" s="235"/>
      <c r="X59" s="276"/>
      <c r="Y59" s="232">
        <v>15</v>
      </c>
      <c r="Z59" s="235">
        <v>30</v>
      </c>
      <c r="AA59" s="234"/>
      <c r="AB59" s="235"/>
      <c r="AC59" s="280">
        <v>3</v>
      </c>
      <c r="AD59" s="236">
        <f t="shared" si="31"/>
        <v>3</v>
      </c>
      <c r="AE59" s="87">
        <f t="shared" si="29"/>
        <v>2.2799999999999998</v>
      </c>
      <c r="AF59" s="46"/>
      <c r="AG59" s="89">
        <f>D59</f>
        <v>3</v>
      </c>
      <c r="AH59" s="46"/>
      <c r="AI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</row>
    <row r="60" spans="1:66" s="120" customFormat="1" ht="17.100000000000001" customHeight="1" thickTop="1" thickBot="1" x14ac:dyDescent="0.25">
      <c r="A60" s="415" t="s">
        <v>11</v>
      </c>
      <c r="B60" s="414"/>
      <c r="C60" s="245"/>
      <c r="D60" s="104">
        <f>SUM(D49:D59)</f>
        <v>41</v>
      </c>
      <c r="E60" s="62">
        <f>COUNTA(E49:E59)</f>
        <v>2</v>
      </c>
      <c r="F60" s="63">
        <f>COUNTA(F49:F59)</f>
        <v>9</v>
      </c>
      <c r="G60" s="69">
        <f>SUM(G49:G59)</f>
        <v>450</v>
      </c>
      <c r="H60" s="69">
        <f t="shared" ref="H60:AH60" si="32">SUM(H49:H59)</f>
        <v>195</v>
      </c>
      <c r="I60" s="69">
        <f t="shared" si="32"/>
        <v>255</v>
      </c>
      <c r="J60" s="69">
        <f t="shared" si="32"/>
        <v>0</v>
      </c>
      <c r="K60" s="69">
        <f t="shared" si="32"/>
        <v>0</v>
      </c>
      <c r="L60" s="69">
        <f t="shared" si="32"/>
        <v>0</v>
      </c>
      <c r="M60" s="69">
        <f t="shared" si="32"/>
        <v>0</v>
      </c>
      <c r="N60" s="69">
        <f t="shared" si="32"/>
        <v>0</v>
      </c>
      <c r="O60" s="69">
        <f t="shared" si="32"/>
        <v>0</v>
      </c>
      <c r="P60" s="69">
        <f t="shared" si="32"/>
        <v>0</v>
      </c>
      <c r="Q60" s="69">
        <f t="shared" si="32"/>
        <v>0</v>
      </c>
      <c r="R60" s="69">
        <f t="shared" si="32"/>
        <v>0</v>
      </c>
      <c r="S60" s="105"/>
      <c r="T60" s="69">
        <f t="shared" si="32"/>
        <v>75</v>
      </c>
      <c r="U60" s="69">
        <f t="shared" si="32"/>
        <v>45</v>
      </c>
      <c r="V60" s="69">
        <f t="shared" si="32"/>
        <v>30</v>
      </c>
      <c r="W60" s="69">
        <f t="shared" si="32"/>
        <v>60</v>
      </c>
      <c r="X60" s="105">
        <f t="shared" si="32"/>
        <v>19</v>
      </c>
      <c r="Y60" s="69">
        <f t="shared" si="32"/>
        <v>45</v>
      </c>
      <c r="Z60" s="69">
        <f t="shared" si="32"/>
        <v>60</v>
      </c>
      <c r="AA60" s="69">
        <f t="shared" si="32"/>
        <v>45</v>
      </c>
      <c r="AB60" s="69">
        <f t="shared" si="32"/>
        <v>90</v>
      </c>
      <c r="AC60" s="105">
        <f>SUM(AC49:AC59)</f>
        <v>22</v>
      </c>
      <c r="AD60" s="97">
        <f t="shared" si="32"/>
        <v>41</v>
      </c>
      <c r="AE60" s="83">
        <f t="shared" si="32"/>
        <v>22.959999999999997</v>
      </c>
      <c r="AF60" s="66">
        <f t="shared" si="32"/>
        <v>0</v>
      </c>
      <c r="AG60" s="66">
        <f t="shared" si="32"/>
        <v>38</v>
      </c>
      <c r="AH60" s="66">
        <f t="shared" si="32"/>
        <v>0</v>
      </c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  <c r="BB60" s="244"/>
      <c r="BC60" s="244"/>
      <c r="BD60" s="244"/>
      <c r="BE60" s="244"/>
      <c r="BF60" s="244"/>
      <c r="BG60" s="244"/>
      <c r="BH60" s="244"/>
      <c r="BI60" s="244"/>
      <c r="BJ60" s="244"/>
      <c r="BK60" s="244"/>
      <c r="BL60" s="244"/>
      <c r="BN60" s="244"/>
    </row>
    <row r="61" spans="1:66" ht="17.100000000000001" customHeight="1" thickTop="1" thickBot="1" x14ac:dyDescent="0.25">
      <c r="A61" s="410" t="s">
        <v>234</v>
      </c>
      <c r="B61" s="411"/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  <c r="O61" s="411"/>
      <c r="P61" s="411"/>
      <c r="Q61" s="411"/>
      <c r="R61" s="411"/>
      <c r="S61" s="411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1"/>
      <c r="AH61" s="412"/>
      <c r="AI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</row>
    <row r="62" spans="1:66" ht="23.25" customHeight="1" thickTop="1" thickBot="1" x14ac:dyDescent="0.25">
      <c r="A62" s="152">
        <v>34</v>
      </c>
      <c r="B62" s="196" t="s">
        <v>197</v>
      </c>
      <c r="C62" s="193" t="s">
        <v>282</v>
      </c>
      <c r="D62" s="68">
        <v>5</v>
      </c>
      <c r="E62" s="212">
        <v>4</v>
      </c>
      <c r="F62" s="242"/>
      <c r="G62" s="17">
        <f>SUM(H62:N62)</f>
        <v>60</v>
      </c>
      <c r="H62" s="18">
        <f t="shared" ref="H62:H72" si="33">O62+Q62+T62+V62+Y62+AA62</f>
        <v>30</v>
      </c>
      <c r="I62" s="19">
        <f t="shared" ref="I62:I72" si="34">P62+R62+U62+W62+Z62+AB62</f>
        <v>30</v>
      </c>
      <c r="J62" s="19"/>
      <c r="K62" s="19"/>
      <c r="L62" s="19"/>
      <c r="M62" s="19"/>
      <c r="N62" s="19"/>
      <c r="O62" s="214"/>
      <c r="P62" s="215"/>
      <c r="Q62" s="214"/>
      <c r="R62" s="215"/>
      <c r="S62" s="272"/>
      <c r="T62" s="18"/>
      <c r="U62" s="20"/>
      <c r="V62" s="18">
        <v>30</v>
      </c>
      <c r="W62" s="20">
        <v>30</v>
      </c>
      <c r="X62" s="272">
        <v>5</v>
      </c>
      <c r="Y62" s="214"/>
      <c r="Z62" s="215"/>
      <c r="AA62" s="214"/>
      <c r="AB62" s="215"/>
      <c r="AC62" s="277"/>
      <c r="AD62" s="236">
        <f>D62</f>
        <v>5</v>
      </c>
      <c r="AE62" s="87">
        <f t="shared" ref="AE62:AE72" si="35">((SUM(O62:AB62)-S62-X62)+((SUM(O62:AB62)-S62-X62)/15)*4+IF(E62&gt;0,2,0))/25</f>
        <v>3.12</v>
      </c>
      <c r="AF62" s="48"/>
      <c r="AG62" s="84">
        <f>D62</f>
        <v>5</v>
      </c>
      <c r="AH62" s="48"/>
      <c r="AI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</row>
    <row r="63" spans="1:66" ht="40.5" customHeight="1" thickTop="1" thickBot="1" x14ac:dyDescent="0.25">
      <c r="A63" s="153">
        <v>35</v>
      </c>
      <c r="B63" s="172" t="s">
        <v>212</v>
      </c>
      <c r="C63" s="193" t="s">
        <v>182</v>
      </c>
      <c r="D63" s="68">
        <v>5</v>
      </c>
      <c r="E63" s="228"/>
      <c r="F63" s="203">
        <v>3</v>
      </c>
      <c r="G63" s="17">
        <f t="shared" ref="G63:G72" si="36">SUM(H63:N63)</f>
        <v>60</v>
      </c>
      <c r="H63" s="18">
        <f t="shared" si="33"/>
        <v>30</v>
      </c>
      <c r="I63" s="19">
        <f t="shared" si="34"/>
        <v>30</v>
      </c>
      <c r="J63" s="42"/>
      <c r="K63" s="42"/>
      <c r="L63" s="42"/>
      <c r="M63" s="42"/>
      <c r="N63" s="42"/>
      <c r="O63" s="217"/>
      <c r="P63" s="218"/>
      <c r="Q63" s="217"/>
      <c r="R63" s="218"/>
      <c r="S63" s="261"/>
      <c r="T63" s="217">
        <v>30</v>
      </c>
      <c r="U63" s="218">
        <v>30</v>
      </c>
      <c r="V63" s="217"/>
      <c r="W63" s="218"/>
      <c r="X63" s="261">
        <v>5</v>
      </c>
      <c r="Y63" s="217"/>
      <c r="Z63" s="218"/>
      <c r="AA63" s="217"/>
      <c r="AB63" s="218"/>
      <c r="AC63" s="277"/>
      <c r="AD63" s="236">
        <f t="shared" ref="AD63:AD72" si="37">D63</f>
        <v>5</v>
      </c>
      <c r="AE63" s="87">
        <f t="shared" si="35"/>
        <v>3.04</v>
      </c>
      <c r="AF63" s="45"/>
      <c r="AG63" s="5">
        <f>D63</f>
        <v>5</v>
      </c>
      <c r="AH63" s="45"/>
      <c r="AI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</row>
    <row r="64" spans="1:66" ht="30" customHeight="1" thickTop="1" thickBot="1" x14ac:dyDescent="0.25">
      <c r="A64" s="152">
        <v>36</v>
      </c>
      <c r="B64" s="172" t="s">
        <v>67</v>
      </c>
      <c r="C64" s="193" t="s">
        <v>154</v>
      </c>
      <c r="D64" s="68">
        <v>5</v>
      </c>
      <c r="E64" s="228"/>
      <c r="F64" s="203">
        <v>6</v>
      </c>
      <c r="G64" s="17">
        <f t="shared" si="36"/>
        <v>45</v>
      </c>
      <c r="H64" s="18">
        <f t="shared" si="33"/>
        <v>15</v>
      </c>
      <c r="I64" s="19">
        <f t="shared" si="34"/>
        <v>30</v>
      </c>
      <c r="J64" s="42"/>
      <c r="K64" s="42"/>
      <c r="L64" s="42"/>
      <c r="M64" s="42"/>
      <c r="N64" s="42"/>
      <c r="O64" s="217"/>
      <c r="P64" s="218"/>
      <c r="Q64" s="217"/>
      <c r="R64" s="218"/>
      <c r="S64" s="261"/>
      <c r="T64" s="217"/>
      <c r="U64" s="218"/>
      <c r="V64" s="217"/>
      <c r="W64" s="218"/>
      <c r="X64" s="261"/>
      <c r="Y64" s="217"/>
      <c r="Z64" s="218"/>
      <c r="AA64" s="217">
        <v>15</v>
      </c>
      <c r="AB64" s="218">
        <v>30</v>
      </c>
      <c r="AC64" s="277">
        <v>5</v>
      </c>
      <c r="AD64" s="236">
        <f t="shared" si="37"/>
        <v>5</v>
      </c>
      <c r="AE64" s="87">
        <f t="shared" si="35"/>
        <v>2.2799999999999998</v>
      </c>
      <c r="AF64" s="45"/>
      <c r="AG64" s="5">
        <f>D64</f>
        <v>5</v>
      </c>
      <c r="AH64" s="45"/>
      <c r="AI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</row>
    <row r="65" spans="1:66" ht="18" customHeight="1" thickTop="1" thickBot="1" x14ac:dyDescent="0.25">
      <c r="A65" s="153">
        <v>37</v>
      </c>
      <c r="B65" s="172" t="s">
        <v>68</v>
      </c>
      <c r="C65" s="193" t="s">
        <v>155</v>
      </c>
      <c r="D65" s="68">
        <v>5</v>
      </c>
      <c r="E65" s="228"/>
      <c r="F65" s="203">
        <v>6</v>
      </c>
      <c r="G65" s="17">
        <f t="shared" si="36"/>
        <v>45</v>
      </c>
      <c r="H65" s="18">
        <f t="shared" si="33"/>
        <v>15</v>
      </c>
      <c r="I65" s="19">
        <f t="shared" si="34"/>
        <v>30</v>
      </c>
      <c r="J65" s="42"/>
      <c r="K65" s="42"/>
      <c r="L65" s="42"/>
      <c r="M65" s="42"/>
      <c r="N65" s="42"/>
      <c r="O65" s="217"/>
      <c r="P65" s="218"/>
      <c r="Q65" s="217"/>
      <c r="R65" s="218"/>
      <c r="S65" s="261"/>
      <c r="T65" s="217"/>
      <c r="U65" s="218"/>
      <c r="V65" s="217"/>
      <c r="W65" s="218"/>
      <c r="X65" s="261"/>
      <c r="Y65" s="217"/>
      <c r="Z65" s="218"/>
      <c r="AA65" s="217">
        <v>15</v>
      </c>
      <c r="AB65" s="218">
        <v>30</v>
      </c>
      <c r="AC65" s="277">
        <v>5</v>
      </c>
      <c r="AD65" s="236">
        <f t="shared" si="37"/>
        <v>5</v>
      </c>
      <c r="AE65" s="87">
        <f t="shared" si="35"/>
        <v>2.2799999999999998</v>
      </c>
      <c r="AF65" s="45"/>
      <c r="AG65" s="5">
        <f>D65</f>
        <v>5</v>
      </c>
      <c r="AH65" s="45"/>
      <c r="AI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</row>
    <row r="66" spans="1:66" ht="24" customHeight="1" thickTop="1" thickBot="1" x14ac:dyDescent="0.25">
      <c r="A66" s="152">
        <v>38</v>
      </c>
      <c r="B66" s="172" t="s">
        <v>69</v>
      </c>
      <c r="C66" s="193" t="s">
        <v>156</v>
      </c>
      <c r="D66" s="68">
        <v>5</v>
      </c>
      <c r="E66" s="228"/>
      <c r="F66" s="203">
        <v>5</v>
      </c>
      <c r="G66" s="17">
        <f t="shared" si="36"/>
        <v>45</v>
      </c>
      <c r="H66" s="18">
        <f t="shared" si="33"/>
        <v>15</v>
      </c>
      <c r="I66" s="19">
        <f t="shared" si="34"/>
        <v>30</v>
      </c>
      <c r="J66" s="42"/>
      <c r="K66" s="42"/>
      <c r="L66" s="42"/>
      <c r="M66" s="42"/>
      <c r="N66" s="42"/>
      <c r="O66" s="217"/>
      <c r="P66" s="218"/>
      <c r="Q66" s="217"/>
      <c r="R66" s="218"/>
      <c r="S66" s="261"/>
      <c r="T66" s="217"/>
      <c r="U66" s="218"/>
      <c r="V66" s="217"/>
      <c r="W66" s="218"/>
      <c r="X66" s="261"/>
      <c r="Y66" s="217">
        <v>15</v>
      </c>
      <c r="Z66" s="218">
        <v>30</v>
      </c>
      <c r="AA66" s="217"/>
      <c r="AB66" s="218"/>
      <c r="AC66" s="277">
        <v>5</v>
      </c>
      <c r="AD66" s="236">
        <f t="shared" si="37"/>
        <v>5</v>
      </c>
      <c r="AE66" s="87">
        <f t="shared" si="35"/>
        <v>2.2799999999999998</v>
      </c>
      <c r="AF66" s="45"/>
      <c r="AG66" s="5">
        <f>D66</f>
        <v>5</v>
      </c>
      <c r="AH66" s="45"/>
      <c r="AI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</row>
    <row r="67" spans="1:66" ht="37.5" customHeight="1" thickTop="1" thickBot="1" x14ac:dyDescent="0.25">
      <c r="A67" s="153">
        <v>39</v>
      </c>
      <c r="B67" s="172" t="s">
        <v>256</v>
      </c>
      <c r="C67" s="193" t="s">
        <v>183</v>
      </c>
      <c r="D67" s="68">
        <v>2</v>
      </c>
      <c r="E67" s="228"/>
      <c r="F67" s="203">
        <v>4</v>
      </c>
      <c r="G67" s="17">
        <f t="shared" si="36"/>
        <v>30</v>
      </c>
      <c r="H67" s="18">
        <f t="shared" si="33"/>
        <v>30</v>
      </c>
      <c r="I67" s="19">
        <f t="shared" si="34"/>
        <v>0</v>
      </c>
      <c r="J67" s="42"/>
      <c r="K67" s="42"/>
      <c r="L67" s="42"/>
      <c r="M67" s="42"/>
      <c r="N67" s="42"/>
      <c r="O67" s="217"/>
      <c r="P67" s="218"/>
      <c r="Q67" s="217"/>
      <c r="R67" s="218"/>
      <c r="S67" s="261"/>
      <c r="T67" s="217"/>
      <c r="U67" s="218"/>
      <c r="V67" s="217">
        <v>30</v>
      </c>
      <c r="W67" s="218"/>
      <c r="X67" s="261">
        <v>2</v>
      </c>
      <c r="Y67" s="217"/>
      <c r="Z67" s="218"/>
      <c r="AA67" s="217"/>
      <c r="AB67" s="218"/>
      <c r="AC67" s="277"/>
      <c r="AD67" s="236">
        <f t="shared" si="37"/>
        <v>2</v>
      </c>
      <c r="AE67" s="87">
        <f t="shared" si="35"/>
        <v>1.52</v>
      </c>
      <c r="AF67" s="45"/>
      <c r="AG67" s="124"/>
      <c r="AH67" s="45"/>
      <c r="AI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</row>
    <row r="68" spans="1:66" ht="18.75" customHeight="1" thickTop="1" thickBot="1" x14ac:dyDescent="0.25">
      <c r="A68" s="152">
        <v>40</v>
      </c>
      <c r="B68" s="172" t="s">
        <v>71</v>
      </c>
      <c r="C68" s="193" t="s">
        <v>157</v>
      </c>
      <c r="D68" s="68">
        <v>2</v>
      </c>
      <c r="E68" s="228"/>
      <c r="F68" s="203">
        <v>4</v>
      </c>
      <c r="G68" s="17">
        <f t="shared" si="36"/>
        <v>30</v>
      </c>
      <c r="H68" s="18">
        <f t="shared" si="33"/>
        <v>30</v>
      </c>
      <c r="I68" s="19">
        <f t="shared" si="34"/>
        <v>0</v>
      </c>
      <c r="J68" s="42"/>
      <c r="K68" s="42"/>
      <c r="L68" s="42"/>
      <c r="M68" s="42"/>
      <c r="N68" s="42"/>
      <c r="O68" s="217"/>
      <c r="P68" s="218"/>
      <c r="Q68" s="217"/>
      <c r="R68" s="218"/>
      <c r="S68" s="261"/>
      <c r="T68" s="217"/>
      <c r="U68" s="218"/>
      <c r="V68" s="217">
        <v>30</v>
      </c>
      <c r="W68" s="218"/>
      <c r="X68" s="261">
        <v>2</v>
      </c>
      <c r="Y68" s="217"/>
      <c r="Z68" s="218"/>
      <c r="AA68" s="217"/>
      <c r="AB68" s="218"/>
      <c r="AC68" s="277"/>
      <c r="AD68" s="236">
        <f t="shared" si="37"/>
        <v>2</v>
      </c>
      <c r="AE68" s="87">
        <f t="shared" si="35"/>
        <v>1.52</v>
      </c>
      <c r="AF68" s="45"/>
      <c r="AG68" s="5">
        <f>D68</f>
        <v>2</v>
      </c>
      <c r="AH68" s="45"/>
      <c r="AI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</row>
    <row r="69" spans="1:66" ht="16.5" customHeight="1" thickTop="1" thickBot="1" x14ac:dyDescent="0.25">
      <c r="A69" s="153">
        <v>41</v>
      </c>
      <c r="B69" s="172" t="s">
        <v>72</v>
      </c>
      <c r="C69" s="193" t="s">
        <v>158</v>
      </c>
      <c r="D69" s="68">
        <v>1</v>
      </c>
      <c r="E69" s="228"/>
      <c r="F69" s="203">
        <v>6</v>
      </c>
      <c r="G69" s="17">
        <f t="shared" si="36"/>
        <v>15</v>
      </c>
      <c r="H69" s="18">
        <f t="shared" si="33"/>
        <v>15</v>
      </c>
      <c r="I69" s="19">
        <f t="shared" si="34"/>
        <v>0</v>
      </c>
      <c r="J69" s="42"/>
      <c r="K69" s="42"/>
      <c r="L69" s="42"/>
      <c r="M69" s="42"/>
      <c r="N69" s="42"/>
      <c r="O69" s="217"/>
      <c r="P69" s="218"/>
      <c r="Q69" s="217"/>
      <c r="R69" s="218"/>
      <c r="S69" s="261"/>
      <c r="T69" s="217"/>
      <c r="U69" s="218"/>
      <c r="V69" s="217"/>
      <c r="W69" s="218"/>
      <c r="X69" s="261"/>
      <c r="Y69" s="217"/>
      <c r="Z69" s="218"/>
      <c r="AA69" s="217">
        <v>15</v>
      </c>
      <c r="AB69" s="218"/>
      <c r="AC69" s="277">
        <v>1</v>
      </c>
      <c r="AD69" s="236">
        <f t="shared" si="37"/>
        <v>1</v>
      </c>
      <c r="AE69" s="87">
        <f t="shared" si="35"/>
        <v>0.76</v>
      </c>
      <c r="AF69" s="45"/>
      <c r="AG69" s="114"/>
      <c r="AH69" s="45"/>
      <c r="AI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</row>
    <row r="70" spans="1:66" s="91" customFormat="1" ht="24.75" customHeight="1" thickTop="1" thickBot="1" x14ac:dyDescent="0.25">
      <c r="A70" s="152">
        <v>42</v>
      </c>
      <c r="B70" s="169" t="s">
        <v>196</v>
      </c>
      <c r="C70" s="359" t="s">
        <v>184</v>
      </c>
      <c r="D70" s="68">
        <v>5</v>
      </c>
      <c r="E70" s="131">
        <v>4</v>
      </c>
      <c r="F70" s="229"/>
      <c r="G70" s="360">
        <f t="shared" si="36"/>
        <v>60</v>
      </c>
      <c r="H70" s="129">
        <f t="shared" si="33"/>
        <v>30</v>
      </c>
      <c r="I70" s="361">
        <f t="shared" si="34"/>
        <v>30</v>
      </c>
      <c r="J70" s="132"/>
      <c r="K70" s="132"/>
      <c r="L70" s="132"/>
      <c r="M70" s="132"/>
      <c r="N70" s="132"/>
      <c r="O70" s="125"/>
      <c r="P70" s="126"/>
      <c r="Q70" s="125"/>
      <c r="R70" s="126"/>
      <c r="S70" s="261"/>
      <c r="T70" s="125"/>
      <c r="U70" s="126"/>
      <c r="V70" s="125">
        <v>30</v>
      </c>
      <c r="W70" s="126">
        <v>30</v>
      </c>
      <c r="X70" s="261">
        <v>5</v>
      </c>
      <c r="Y70" s="125"/>
      <c r="Z70" s="126"/>
      <c r="AA70" s="125"/>
      <c r="AB70" s="126"/>
      <c r="AC70" s="277"/>
      <c r="AD70" s="236">
        <f t="shared" si="37"/>
        <v>5</v>
      </c>
      <c r="AE70" s="87">
        <f t="shared" si="35"/>
        <v>3.12</v>
      </c>
      <c r="AF70" s="95"/>
      <c r="AG70" s="131">
        <f>D70</f>
        <v>5</v>
      </c>
      <c r="AH70" s="95"/>
    </row>
    <row r="71" spans="1:66" ht="23.25" customHeight="1" thickTop="1" thickBot="1" x14ac:dyDescent="0.25">
      <c r="A71" s="153">
        <v>43</v>
      </c>
      <c r="B71" s="172" t="s">
        <v>257</v>
      </c>
      <c r="C71" s="193" t="s">
        <v>209</v>
      </c>
      <c r="D71" s="68">
        <v>3</v>
      </c>
      <c r="E71" s="6"/>
      <c r="F71" s="5">
        <v>5</v>
      </c>
      <c r="G71" s="17">
        <f t="shared" si="36"/>
        <v>30</v>
      </c>
      <c r="H71" s="18">
        <f t="shared" si="33"/>
        <v>15</v>
      </c>
      <c r="I71" s="19">
        <f t="shared" si="34"/>
        <v>15</v>
      </c>
      <c r="J71" s="42"/>
      <c r="K71" s="42"/>
      <c r="L71" s="42"/>
      <c r="M71" s="42"/>
      <c r="N71" s="42"/>
      <c r="O71" s="7"/>
      <c r="P71" s="9"/>
      <c r="Q71" s="7"/>
      <c r="R71" s="9"/>
      <c r="S71" s="261"/>
      <c r="T71" s="7"/>
      <c r="U71" s="9"/>
      <c r="V71" s="7"/>
      <c r="W71" s="9"/>
      <c r="X71" s="261"/>
      <c r="Y71" s="7">
        <v>15</v>
      </c>
      <c r="Z71" s="9">
        <v>15</v>
      </c>
      <c r="AA71" s="7"/>
      <c r="AB71" s="9"/>
      <c r="AC71" s="277">
        <v>3</v>
      </c>
      <c r="AD71" s="236">
        <f t="shared" si="37"/>
        <v>3</v>
      </c>
      <c r="AE71" s="87">
        <f t="shared" si="35"/>
        <v>1.52</v>
      </c>
      <c r="AF71" s="45"/>
      <c r="AG71" s="5">
        <f>D71</f>
        <v>3</v>
      </c>
      <c r="AH71" s="45"/>
      <c r="AI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</row>
    <row r="72" spans="1:66" ht="17.100000000000001" customHeight="1" thickTop="1" thickBot="1" x14ac:dyDescent="0.25">
      <c r="A72" s="152">
        <v>44</v>
      </c>
      <c r="B72" s="383" t="s">
        <v>66</v>
      </c>
      <c r="C72" s="193" t="s">
        <v>159</v>
      </c>
      <c r="D72" s="68">
        <v>3</v>
      </c>
      <c r="E72" s="240"/>
      <c r="F72" s="241">
        <v>5</v>
      </c>
      <c r="G72" s="17">
        <f t="shared" si="36"/>
        <v>30</v>
      </c>
      <c r="H72" s="18">
        <f t="shared" si="33"/>
        <v>15</v>
      </c>
      <c r="I72" s="19">
        <f t="shared" si="34"/>
        <v>15</v>
      </c>
      <c r="J72" s="42"/>
      <c r="K72" s="42"/>
      <c r="L72" s="42"/>
      <c r="M72" s="42"/>
      <c r="N72" s="42"/>
      <c r="O72" s="234"/>
      <c r="P72" s="235"/>
      <c r="Q72" s="234"/>
      <c r="R72" s="235"/>
      <c r="S72" s="276"/>
      <c r="T72" s="234"/>
      <c r="U72" s="235"/>
      <c r="V72" s="234"/>
      <c r="W72" s="235"/>
      <c r="X72" s="276"/>
      <c r="Y72" s="234">
        <v>15</v>
      </c>
      <c r="Z72" s="235">
        <v>15</v>
      </c>
      <c r="AA72" s="234"/>
      <c r="AB72" s="235"/>
      <c r="AC72" s="280">
        <v>3</v>
      </c>
      <c r="AD72" s="236">
        <f t="shared" si="37"/>
        <v>3</v>
      </c>
      <c r="AE72" s="87">
        <f t="shared" si="35"/>
        <v>1.52</v>
      </c>
      <c r="AF72" s="46"/>
      <c r="AG72" s="89">
        <f>D72</f>
        <v>3</v>
      </c>
      <c r="AH72" s="46"/>
      <c r="AI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</row>
    <row r="73" spans="1:66" s="120" customFormat="1" ht="17.100000000000001" customHeight="1" thickTop="1" thickBot="1" x14ac:dyDescent="0.25">
      <c r="A73" s="415" t="s">
        <v>11</v>
      </c>
      <c r="B73" s="414"/>
      <c r="C73" s="245"/>
      <c r="D73" s="104">
        <f>SUM(D62:D72)</f>
        <v>41</v>
      </c>
      <c r="E73" s="62">
        <f>COUNTA(E62:E72)</f>
        <v>2</v>
      </c>
      <c r="F73" s="63">
        <f>COUNTA(F62:F72)</f>
        <v>9</v>
      </c>
      <c r="G73" s="62">
        <f>SUM(G62:G72)</f>
        <v>450</v>
      </c>
      <c r="H73" s="64">
        <f>SUM(H62:H72)</f>
        <v>240</v>
      </c>
      <c r="I73" s="65">
        <f>SUM(I62:I72)</f>
        <v>210</v>
      </c>
      <c r="J73" s="65">
        <f t="shared" ref="J73:AH73" si="38">SUM(J62:J72)</f>
        <v>0</v>
      </c>
      <c r="K73" s="65">
        <f t="shared" si="38"/>
        <v>0</v>
      </c>
      <c r="L73" s="65">
        <f t="shared" si="38"/>
        <v>0</v>
      </c>
      <c r="M73" s="65">
        <f t="shared" si="38"/>
        <v>0</v>
      </c>
      <c r="N73" s="65">
        <f t="shared" si="38"/>
        <v>0</v>
      </c>
      <c r="O73" s="64">
        <f t="shared" si="38"/>
        <v>0</v>
      </c>
      <c r="P73" s="66">
        <f t="shared" si="38"/>
        <v>0</v>
      </c>
      <c r="Q73" s="64">
        <f t="shared" si="38"/>
        <v>0</v>
      </c>
      <c r="R73" s="66">
        <f t="shared" si="38"/>
        <v>0</v>
      </c>
      <c r="S73" s="278"/>
      <c r="T73" s="64">
        <f t="shared" si="38"/>
        <v>30</v>
      </c>
      <c r="U73" s="66">
        <f t="shared" si="38"/>
        <v>30</v>
      </c>
      <c r="V73" s="64">
        <f t="shared" si="38"/>
        <v>120</v>
      </c>
      <c r="W73" s="66">
        <f t="shared" si="38"/>
        <v>60</v>
      </c>
      <c r="X73" s="279">
        <f t="shared" si="38"/>
        <v>19</v>
      </c>
      <c r="Y73" s="64">
        <f t="shared" si="38"/>
        <v>45</v>
      </c>
      <c r="Z73" s="66">
        <f t="shared" si="38"/>
        <v>60</v>
      </c>
      <c r="AA73" s="64">
        <f t="shared" si="38"/>
        <v>45</v>
      </c>
      <c r="AB73" s="66">
        <f t="shared" si="38"/>
        <v>60</v>
      </c>
      <c r="AC73" s="279">
        <f t="shared" si="38"/>
        <v>22</v>
      </c>
      <c r="AD73" s="97">
        <f t="shared" si="38"/>
        <v>41</v>
      </c>
      <c r="AE73" s="83">
        <f t="shared" si="38"/>
        <v>22.96</v>
      </c>
      <c r="AF73" s="66">
        <f t="shared" si="38"/>
        <v>0</v>
      </c>
      <c r="AG73" s="66">
        <f t="shared" si="38"/>
        <v>38</v>
      </c>
      <c r="AH73" s="66">
        <f t="shared" si="38"/>
        <v>0</v>
      </c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4"/>
      <c r="BF73" s="244"/>
      <c r="BG73" s="244"/>
      <c r="BH73" s="244"/>
      <c r="BI73" s="244"/>
      <c r="BJ73" s="244"/>
      <c r="BK73" s="244"/>
      <c r="BL73" s="244"/>
      <c r="BN73" s="244"/>
    </row>
    <row r="74" spans="1:66" ht="17.100000000000001" customHeight="1" thickTop="1" thickBot="1" x14ac:dyDescent="0.25">
      <c r="A74" s="410" t="s">
        <v>235</v>
      </c>
      <c r="B74" s="411"/>
      <c r="C74" s="411"/>
      <c r="D74" s="411"/>
      <c r="E74" s="411"/>
      <c r="F74" s="411"/>
      <c r="G74" s="411"/>
      <c r="H74" s="411"/>
      <c r="I74" s="411"/>
      <c r="J74" s="411"/>
      <c r="K74" s="411"/>
      <c r="L74" s="411"/>
      <c r="M74" s="411"/>
      <c r="N74" s="411"/>
      <c r="O74" s="411"/>
      <c r="P74" s="411"/>
      <c r="Q74" s="411"/>
      <c r="R74" s="411"/>
      <c r="S74" s="411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1"/>
      <c r="AH74" s="412"/>
      <c r="AI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</row>
    <row r="75" spans="1:66" ht="17.100000000000001" customHeight="1" thickTop="1" thickBot="1" x14ac:dyDescent="0.25">
      <c r="A75" s="152">
        <v>34</v>
      </c>
      <c r="B75" s="194" t="s">
        <v>73</v>
      </c>
      <c r="C75" s="193" t="s">
        <v>109</v>
      </c>
      <c r="D75" s="68">
        <v>4</v>
      </c>
      <c r="E75" s="228" t="s">
        <v>37</v>
      </c>
      <c r="F75" s="228"/>
      <c r="G75" s="17">
        <f>SUM(H75:N75)</f>
        <v>45</v>
      </c>
      <c r="H75" s="18">
        <f t="shared" ref="H75:H86" si="39">O75+Q75+T75+V75+Y75+AA75</f>
        <v>15</v>
      </c>
      <c r="I75" s="19">
        <f t="shared" ref="I75:I86" si="40">P75+R75+U75+W75+Z75+AB75</f>
        <v>30</v>
      </c>
      <c r="J75" s="19"/>
      <c r="K75" s="19"/>
      <c r="L75" s="19"/>
      <c r="M75" s="19"/>
      <c r="N75" s="19"/>
      <c r="O75" s="217"/>
      <c r="P75" s="218"/>
      <c r="Q75" s="217"/>
      <c r="R75" s="218"/>
      <c r="S75" s="261"/>
      <c r="T75" s="217">
        <v>15</v>
      </c>
      <c r="U75" s="218">
        <v>30</v>
      </c>
      <c r="V75" s="217"/>
      <c r="W75" s="218"/>
      <c r="X75" s="261">
        <v>4</v>
      </c>
      <c r="Y75" s="217"/>
      <c r="Z75" s="218"/>
      <c r="AA75" s="217"/>
      <c r="AB75" s="218"/>
      <c r="AC75" s="380"/>
      <c r="AD75" s="236">
        <f>D75</f>
        <v>4</v>
      </c>
      <c r="AE75" s="87">
        <f t="shared" ref="AE75:AE86" si="41">((SUM(O75:AB75)-S75-X75)+((SUM(O75:AB75)-S75-X75)/15)*4+IF(E75&gt;0,2,0))/25</f>
        <v>2.36</v>
      </c>
      <c r="AF75" s="48"/>
      <c r="AG75" s="84">
        <f>D75</f>
        <v>4</v>
      </c>
      <c r="AH75" s="48"/>
      <c r="AI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</row>
    <row r="76" spans="1:66" ht="17.100000000000001" customHeight="1" thickTop="1" thickBot="1" x14ac:dyDescent="0.25">
      <c r="A76" s="153">
        <v>35</v>
      </c>
      <c r="B76" s="197" t="s">
        <v>74</v>
      </c>
      <c r="C76" s="167" t="s">
        <v>110</v>
      </c>
      <c r="D76" s="68">
        <v>4</v>
      </c>
      <c r="E76" s="228"/>
      <c r="F76" s="228" t="s">
        <v>37</v>
      </c>
      <c r="G76" s="17">
        <f t="shared" ref="G76:G86" si="42">SUM(H76:N76)</f>
        <v>45</v>
      </c>
      <c r="H76" s="18">
        <f t="shared" si="39"/>
        <v>15</v>
      </c>
      <c r="I76" s="19">
        <f t="shared" si="40"/>
        <v>30</v>
      </c>
      <c r="J76" s="42"/>
      <c r="K76" s="42"/>
      <c r="L76" s="42"/>
      <c r="M76" s="42"/>
      <c r="N76" s="10"/>
      <c r="O76" s="222"/>
      <c r="P76" s="218"/>
      <c r="Q76" s="217"/>
      <c r="R76" s="218"/>
      <c r="S76" s="261"/>
      <c r="T76" s="217">
        <v>15</v>
      </c>
      <c r="U76" s="218">
        <v>30</v>
      </c>
      <c r="V76" s="217"/>
      <c r="W76" s="218"/>
      <c r="X76" s="261">
        <v>4</v>
      </c>
      <c r="Y76" s="217"/>
      <c r="Z76" s="218"/>
      <c r="AA76" s="217"/>
      <c r="AB76" s="377"/>
      <c r="AC76" s="379"/>
      <c r="AD76" s="236">
        <f t="shared" ref="AD76:AD86" si="43">D76</f>
        <v>4</v>
      </c>
      <c r="AE76" s="87">
        <f t="shared" si="41"/>
        <v>2.2799999999999998</v>
      </c>
      <c r="AF76" s="45"/>
      <c r="AG76" s="5"/>
      <c r="AH76" s="45"/>
      <c r="AI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</row>
    <row r="77" spans="1:66" ht="33.75" customHeight="1" thickTop="1" thickBot="1" x14ac:dyDescent="0.25">
      <c r="A77" s="152">
        <v>36</v>
      </c>
      <c r="B77" s="197" t="s">
        <v>210</v>
      </c>
      <c r="C77" s="167" t="s">
        <v>185</v>
      </c>
      <c r="D77" s="68">
        <v>5</v>
      </c>
      <c r="E77" s="242" t="s">
        <v>56</v>
      </c>
      <c r="F77" s="242"/>
      <c r="G77" s="17">
        <f t="shared" si="42"/>
        <v>45</v>
      </c>
      <c r="H77" s="18">
        <f t="shared" si="39"/>
        <v>15</v>
      </c>
      <c r="I77" s="19">
        <f t="shared" si="40"/>
        <v>30</v>
      </c>
      <c r="J77" s="42"/>
      <c r="K77" s="42"/>
      <c r="L77" s="42"/>
      <c r="M77" s="42"/>
      <c r="N77" s="42"/>
      <c r="O77" s="214"/>
      <c r="P77" s="215"/>
      <c r="Q77" s="214"/>
      <c r="R77" s="215"/>
      <c r="S77" s="272"/>
      <c r="T77" s="214"/>
      <c r="U77" s="215"/>
      <c r="V77" s="214"/>
      <c r="W77" s="215"/>
      <c r="X77" s="272"/>
      <c r="Y77" s="214">
        <v>15</v>
      </c>
      <c r="Z77" s="215">
        <v>30</v>
      </c>
      <c r="AA77" s="214"/>
      <c r="AB77" s="215"/>
      <c r="AC77" s="277">
        <v>5</v>
      </c>
      <c r="AD77" s="236">
        <f t="shared" si="43"/>
        <v>5</v>
      </c>
      <c r="AE77" s="87">
        <f t="shared" si="41"/>
        <v>2.36</v>
      </c>
      <c r="AF77" s="45"/>
      <c r="AG77" s="5"/>
      <c r="AH77" s="45"/>
      <c r="AI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</row>
    <row r="78" spans="1:66" ht="21.75" customHeight="1" thickTop="1" thickBot="1" x14ac:dyDescent="0.25">
      <c r="A78" s="153">
        <v>37</v>
      </c>
      <c r="B78" s="194" t="s">
        <v>80</v>
      </c>
      <c r="C78" s="167" t="s">
        <v>111</v>
      </c>
      <c r="D78" s="68">
        <v>2</v>
      </c>
      <c r="E78" s="228"/>
      <c r="F78" s="228" t="s">
        <v>36</v>
      </c>
      <c r="G78" s="17">
        <f t="shared" si="42"/>
        <v>30</v>
      </c>
      <c r="H78" s="18">
        <f t="shared" si="39"/>
        <v>15</v>
      </c>
      <c r="I78" s="19">
        <f t="shared" si="40"/>
        <v>15</v>
      </c>
      <c r="J78" s="42"/>
      <c r="K78" s="42"/>
      <c r="L78" s="42"/>
      <c r="M78" s="42"/>
      <c r="N78" s="42"/>
      <c r="O78" s="217"/>
      <c r="P78" s="218"/>
      <c r="Q78" s="217"/>
      <c r="R78" s="218"/>
      <c r="S78" s="261"/>
      <c r="T78" s="217"/>
      <c r="U78" s="218"/>
      <c r="V78" s="217">
        <v>15</v>
      </c>
      <c r="W78" s="218">
        <v>15</v>
      </c>
      <c r="X78" s="261">
        <v>2</v>
      </c>
      <c r="Y78" s="217"/>
      <c r="Z78" s="218"/>
      <c r="AA78" s="217"/>
      <c r="AB78" s="218"/>
      <c r="AC78" s="277"/>
      <c r="AD78" s="236">
        <f t="shared" si="43"/>
        <v>2</v>
      </c>
      <c r="AE78" s="87">
        <f t="shared" si="41"/>
        <v>1.52</v>
      </c>
      <c r="AF78" s="45"/>
      <c r="AG78" s="5">
        <v>2</v>
      </c>
      <c r="AH78" s="45"/>
      <c r="AI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</row>
    <row r="79" spans="1:66" ht="17.100000000000001" customHeight="1" thickTop="1" thickBot="1" x14ac:dyDescent="0.25">
      <c r="A79" s="152">
        <v>38</v>
      </c>
      <c r="B79" s="194" t="s">
        <v>75</v>
      </c>
      <c r="C79" s="193" t="s">
        <v>112</v>
      </c>
      <c r="D79" s="68">
        <v>2</v>
      </c>
      <c r="E79" s="228"/>
      <c r="F79" s="228" t="s">
        <v>37</v>
      </c>
      <c r="G79" s="17">
        <f t="shared" si="42"/>
        <v>30</v>
      </c>
      <c r="H79" s="18">
        <f t="shared" si="39"/>
        <v>30</v>
      </c>
      <c r="I79" s="19">
        <f t="shared" si="40"/>
        <v>0</v>
      </c>
      <c r="J79" s="42"/>
      <c r="K79" s="42"/>
      <c r="L79" s="42"/>
      <c r="M79" s="42"/>
      <c r="N79" s="42"/>
      <c r="O79" s="217"/>
      <c r="P79" s="218"/>
      <c r="Q79" s="217"/>
      <c r="R79" s="218"/>
      <c r="S79" s="261"/>
      <c r="T79" s="217">
        <v>30</v>
      </c>
      <c r="U79" s="218"/>
      <c r="V79" s="217"/>
      <c r="W79" s="218"/>
      <c r="X79" s="261">
        <v>2</v>
      </c>
      <c r="Y79" s="217"/>
      <c r="Z79" s="218"/>
      <c r="AA79" s="217"/>
      <c r="AB79" s="218"/>
      <c r="AC79" s="277"/>
      <c r="AD79" s="236">
        <f t="shared" si="43"/>
        <v>2</v>
      </c>
      <c r="AE79" s="87">
        <f t="shared" si="41"/>
        <v>1.52</v>
      </c>
      <c r="AF79" s="45"/>
      <c r="AG79" s="5"/>
      <c r="AH79" s="45"/>
      <c r="AI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</row>
    <row r="80" spans="1:66" ht="39" customHeight="1" thickTop="1" thickBot="1" x14ac:dyDescent="0.25">
      <c r="A80" s="153">
        <v>39</v>
      </c>
      <c r="B80" s="194" t="s">
        <v>211</v>
      </c>
      <c r="C80" s="167" t="s">
        <v>186</v>
      </c>
      <c r="D80" s="68">
        <v>2</v>
      </c>
      <c r="E80" s="228"/>
      <c r="F80" s="228" t="s">
        <v>36</v>
      </c>
      <c r="G80" s="17">
        <f t="shared" si="42"/>
        <v>30</v>
      </c>
      <c r="H80" s="18">
        <f t="shared" si="39"/>
        <v>0</v>
      </c>
      <c r="I80" s="19">
        <f t="shared" si="40"/>
        <v>30</v>
      </c>
      <c r="J80" s="42"/>
      <c r="K80" s="42"/>
      <c r="L80" s="42"/>
      <c r="M80" s="42"/>
      <c r="N80" s="42"/>
      <c r="O80" s="217"/>
      <c r="P80" s="218"/>
      <c r="Q80" s="217"/>
      <c r="R80" s="218"/>
      <c r="S80" s="261"/>
      <c r="T80" s="217"/>
      <c r="U80" s="218"/>
      <c r="V80" s="217"/>
      <c r="W80" s="218">
        <v>30</v>
      </c>
      <c r="X80" s="261">
        <v>2</v>
      </c>
      <c r="Y80" s="217"/>
      <c r="Z80" s="218"/>
      <c r="AA80" s="217"/>
      <c r="AB80" s="218"/>
      <c r="AC80" s="277"/>
      <c r="AD80" s="236">
        <f t="shared" si="43"/>
        <v>2</v>
      </c>
      <c r="AE80" s="87">
        <f t="shared" si="41"/>
        <v>1.52</v>
      </c>
      <c r="AF80" s="45"/>
      <c r="AG80" s="5"/>
      <c r="AH80" s="45"/>
      <c r="AI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</row>
    <row r="81" spans="1:151" ht="32.25" customHeight="1" thickTop="1" thickBot="1" x14ac:dyDescent="0.25">
      <c r="A81" s="152">
        <v>40</v>
      </c>
      <c r="B81" s="194" t="s">
        <v>81</v>
      </c>
      <c r="C81" s="167" t="s">
        <v>113</v>
      </c>
      <c r="D81" s="68">
        <v>3</v>
      </c>
      <c r="E81" s="228"/>
      <c r="F81" s="228" t="s">
        <v>56</v>
      </c>
      <c r="G81" s="17">
        <f t="shared" si="42"/>
        <v>30</v>
      </c>
      <c r="H81" s="18">
        <f t="shared" si="39"/>
        <v>0</v>
      </c>
      <c r="I81" s="19">
        <f t="shared" si="40"/>
        <v>30</v>
      </c>
      <c r="J81" s="42"/>
      <c r="K81" s="42"/>
      <c r="L81" s="42"/>
      <c r="M81" s="42"/>
      <c r="N81" s="42"/>
      <c r="O81" s="217"/>
      <c r="P81" s="218"/>
      <c r="Q81" s="217"/>
      <c r="R81" s="218"/>
      <c r="S81" s="261"/>
      <c r="T81" s="217"/>
      <c r="U81" s="218"/>
      <c r="V81" s="217"/>
      <c r="W81" s="218"/>
      <c r="X81" s="261"/>
      <c r="Y81" s="217"/>
      <c r="Z81" s="218">
        <v>30</v>
      </c>
      <c r="AA81" s="217"/>
      <c r="AB81" s="218"/>
      <c r="AC81" s="277">
        <v>3</v>
      </c>
      <c r="AD81" s="236">
        <f t="shared" si="43"/>
        <v>3</v>
      </c>
      <c r="AE81" s="87">
        <f t="shared" si="41"/>
        <v>1.52</v>
      </c>
      <c r="AF81" s="45"/>
      <c r="AG81" s="5">
        <f>D81</f>
        <v>3</v>
      </c>
      <c r="AH81" s="45"/>
      <c r="AI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</row>
    <row r="82" spans="1:151" ht="17.100000000000001" customHeight="1" thickTop="1" thickBot="1" x14ac:dyDescent="0.25">
      <c r="A82" s="153">
        <v>41</v>
      </c>
      <c r="B82" s="194" t="s">
        <v>83</v>
      </c>
      <c r="C82" s="193" t="s">
        <v>114</v>
      </c>
      <c r="D82" s="68">
        <v>5</v>
      </c>
      <c r="E82" s="228"/>
      <c r="F82" s="228" t="s">
        <v>48</v>
      </c>
      <c r="G82" s="17">
        <f t="shared" si="42"/>
        <v>45</v>
      </c>
      <c r="H82" s="18">
        <f t="shared" si="39"/>
        <v>15</v>
      </c>
      <c r="I82" s="19">
        <f t="shared" si="40"/>
        <v>30</v>
      </c>
      <c r="J82" s="42"/>
      <c r="K82" s="42"/>
      <c r="L82" s="42"/>
      <c r="M82" s="42"/>
      <c r="N82" s="42"/>
      <c r="O82" s="217"/>
      <c r="P82" s="218"/>
      <c r="Q82" s="217"/>
      <c r="R82" s="218"/>
      <c r="S82" s="261"/>
      <c r="T82" s="217"/>
      <c r="U82" s="218"/>
      <c r="V82" s="217"/>
      <c r="W82" s="218"/>
      <c r="X82" s="261"/>
      <c r="Y82" s="217"/>
      <c r="Z82" s="218"/>
      <c r="AA82" s="217">
        <v>15</v>
      </c>
      <c r="AB82" s="218">
        <v>30</v>
      </c>
      <c r="AC82" s="277">
        <v>5</v>
      </c>
      <c r="AD82" s="236">
        <f t="shared" si="43"/>
        <v>5</v>
      </c>
      <c r="AE82" s="87">
        <f t="shared" si="41"/>
        <v>2.2799999999999998</v>
      </c>
      <c r="AF82" s="45"/>
      <c r="AG82" s="5">
        <f>D82</f>
        <v>5</v>
      </c>
      <c r="AH82" s="45"/>
      <c r="AI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</row>
    <row r="83" spans="1:151" ht="17.100000000000001" customHeight="1" thickTop="1" thickBot="1" x14ac:dyDescent="0.25">
      <c r="A83" s="152">
        <v>42</v>
      </c>
      <c r="B83" s="198" t="s">
        <v>76</v>
      </c>
      <c r="C83" s="167" t="s">
        <v>115</v>
      </c>
      <c r="D83" s="68">
        <v>2</v>
      </c>
      <c r="E83" s="206"/>
      <c r="F83" s="207" t="s">
        <v>56</v>
      </c>
      <c r="G83" s="17">
        <f t="shared" si="42"/>
        <v>30</v>
      </c>
      <c r="H83" s="18">
        <f t="shared" si="39"/>
        <v>15</v>
      </c>
      <c r="I83" s="19">
        <f t="shared" si="40"/>
        <v>15</v>
      </c>
      <c r="J83" s="42"/>
      <c r="K83" s="42"/>
      <c r="L83" s="42"/>
      <c r="M83" s="42"/>
      <c r="N83" s="42"/>
      <c r="O83" s="220"/>
      <c r="P83" s="221"/>
      <c r="Q83" s="220"/>
      <c r="R83" s="221"/>
      <c r="S83" s="270"/>
      <c r="T83" s="220"/>
      <c r="U83" s="221"/>
      <c r="V83" s="220"/>
      <c r="W83" s="221"/>
      <c r="X83" s="270"/>
      <c r="Y83" s="220">
        <v>15</v>
      </c>
      <c r="Z83" s="221">
        <v>15</v>
      </c>
      <c r="AA83" s="220"/>
      <c r="AB83" s="221"/>
      <c r="AC83" s="376">
        <v>2</v>
      </c>
      <c r="AD83" s="236">
        <f t="shared" si="43"/>
        <v>2</v>
      </c>
      <c r="AE83" s="87">
        <f t="shared" si="41"/>
        <v>1.52</v>
      </c>
      <c r="AF83" s="45"/>
      <c r="AG83" s="5"/>
      <c r="AH83" s="45"/>
      <c r="AI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</row>
    <row r="84" spans="1:151" ht="24.75" customHeight="1" thickTop="1" thickBot="1" x14ac:dyDescent="0.25">
      <c r="A84" s="153">
        <v>43</v>
      </c>
      <c r="B84" s="194" t="s">
        <v>82</v>
      </c>
      <c r="C84" s="193" t="s">
        <v>116</v>
      </c>
      <c r="D84" s="68">
        <v>5</v>
      </c>
      <c r="E84" s="228"/>
      <c r="F84" s="228" t="s">
        <v>36</v>
      </c>
      <c r="G84" s="17">
        <f t="shared" si="42"/>
        <v>45</v>
      </c>
      <c r="H84" s="18">
        <f t="shared" si="39"/>
        <v>15</v>
      </c>
      <c r="I84" s="19">
        <f t="shared" si="40"/>
        <v>30</v>
      </c>
      <c r="J84" s="42"/>
      <c r="K84" s="42"/>
      <c r="L84" s="42"/>
      <c r="M84" s="42"/>
      <c r="N84" s="42"/>
      <c r="O84" s="217"/>
      <c r="P84" s="218"/>
      <c r="Q84" s="217"/>
      <c r="R84" s="218"/>
      <c r="S84" s="261"/>
      <c r="T84" s="217"/>
      <c r="U84" s="218"/>
      <c r="V84" s="217">
        <v>15</v>
      </c>
      <c r="W84" s="218">
        <v>30</v>
      </c>
      <c r="X84" s="261">
        <v>5</v>
      </c>
      <c r="Y84" s="217"/>
      <c r="Z84" s="218"/>
      <c r="AA84" s="217"/>
      <c r="AB84" s="218"/>
      <c r="AC84" s="277"/>
      <c r="AD84" s="236">
        <f t="shared" si="43"/>
        <v>5</v>
      </c>
      <c r="AE84" s="87">
        <f t="shared" si="41"/>
        <v>2.2799999999999998</v>
      </c>
      <c r="AF84" s="45"/>
      <c r="AG84" s="5">
        <v>5</v>
      </c>
      <c r="AH84" s="45"/>
      <c r="AI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</row>
    <row r="85" spans="1:151" ht="17.25" customHeight="1" thickTop="1" thickBot="1" x14ac:dyDescent="0.25">
      <c r="A85" s="152">
        <v>44</v>
      </c>
      <c r="B85" s="194" t="s">
        <v>77</v>
      </c>
      <c r="C85" s="193" t="s">
        <v>117</v>
      </c>
      <c r="D85" s="68">
        <v>2</v>
      </c>
      <c r="E85" s="228"/>
      <c r="F85" s="228" t="s">
        <v>48</v>
      </c>
      <c r="G85" s="17">
        <f t="shared" si="42"/>
        <v>30</v>
      </c>
      <c r="H85" s="18">
        <f t="shared" si="39"/>
        <v>0</v>
      </c>
      <c r="I85" s="19">
        <f t="shared" si="40"/>
        <v>30</v>
      </c>
      <c r="J85" s="42"/>
      <c r="K85" s="42"/>
      <c r="L85" s="42"/>
      <c r="M85" s="42"/>
      <c r="N85" s="42"/>
      <c r="O85" s="217"/>
      <c r="P85" s="218"/>
      <c r="Q85" s="217"/>
      <c r="R85" s="218"/>
      <c r="S85" s="261"/>
      <c r="T85" s="217"/>
      <c r="U85" s="218"/>
      <c r="V85" s="217"/>
      <c r="W85" s="218"/>
      <c r="X85" s="261"/>
      <c r="Y85" s="217"/>
      <c r="Z85" s="218"/>
      <c r="AA85" s="217"/>
      <c r="AB85" s="218">
        <v>30</v>
      </c>
      <c r="AC85" s="277">
        <v>2</v>
      </c>
      <c r="AD85" s="236">
        <f t="shared" si="43"/>
        <v>2</v>
      </c>
      <c r="AE85" s="87">
        <f t="shared" si="41"/>
        <v>1.52</v>
      </c>
      <c r="AF85" s="45"/>
      <c r="AG85" s="5"/>
      <c r="AH85" s="45"/>
      <c r="AI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</row>
    <row r="86" spans="1:151" ht="27" customHeight="1" thickTop="1" thickBot="1" x14ac:dyDescent="0.25">
      <c r="A86" s="153">
        <v>45</v>
      </c>
      <c r="B86" s="199" t="s">
        <v>78</v>
      </c>
      <c r="C86" s="167" t="s">
        <v>118</v>
      </c>
      <c r="D86" s="68">
        <v>5</v>
      </c>
      <c r="E86" s="242"/>
      <c r="F86" s="242" t="s">
        <v>48</v>
      </c>
      <c r="G86" s="17">
        <f t="shared" si="42"/>
        <v>45</v>
      </c>
      <c r="H86" s="18">
        <f t="shared" si="39"/>
        <v>15</v>
      </c>
      <c r="I86" s="19">
        <f t="shared" si="40"/>
        <v>30</v>
      </c>
      <c r="J86" s="42"/>
      <c r="K86" s="42"/>
      <c r="L86" s="42"/>
      <c r="M86" s="42"/>
      <c r="N86" s="42"/>
      <c r="O86" s="214"/>
      <c r="P86" s="215"/>
      <c r="Q86" s="214"/>
      <c r="R86" s="215"/>
      <c r="S86" s="272"/>
      <c r="T86" s="214"/>
      <c r="U86" s="215"/>
      <c r="V86" s="214"/>
      <c r="W86" s="215"/>
      <c r="X86" s="272"/>
      <c r="Y86" s="214"/>
      <c r="Z86" s="215"/>
      <c r="AA86" s="214">
        <v>15</v>
      </c>
      <c r="AB86" s="215">
        <v>30</v>
      </c>
      <c r="AC86" s="277">
        <v>5</v>
      </c>
      <c r="AD86" s="236">
        <f t="shared" si="43"/>
        <v>5</v>
      </c>
      <c r="AE86" s="87">
        <f t="shared" si="41"/>
        <v>2.2799999999999998</v>
      </c>
      <c r="AF86" s="46"/>
      <c r="AG86" s="89"/>
      <c r="AH86" s="46"/>
      <c r="AI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</row>
    <row r="87" spans="1:151" s="120" customFormat="1" ht="17.100000000000001" customHeight="1" thickTop="1" thickBot="1" x14ac:dyDescent="0.25">
      <c r="A87" s="246" t="s">
        <v>11</v>
      </c>
      <c r="B87" s="247"/>
      <c r="C87" s="245"/>
      <c r="D87" s="104">
        <f>SUM(D75:D86)</f>
        <v>41</v>
      </c>
      <c r="E87" s="62">
        <f>COUNTA(E75:E86)</f>
        <v>2</v>
      </c>
      <c r="F87" s="63">
        <f>COUNTA(F75:F86)</f>
        <v>10</v>
      </c>
      <c r="G87" s="62">
        <f>SUM(G75:G86)</f>
        <v>450</v>
      </c>
      <c r="H87" s="64">
        <f t="shared" ref="H87:AH87" si="44">SUM(H75:H86)</f>
        <v>150</v>
      </c>
      <c r="I87" s="65">
        <f t="shared" si="44"/>
        <v>300</v>
      </c>
      <c r="J87" s="65">
        <f t="shared" si="44"/>
        <v>0</v>
      </c>
      <c r="K87" s="65">
        <f t="shared" si="44"/>
        <v>0</v>
      </c>
      <c r="L87" s="65">
        <f t="shared" si="44"/>
        <v>0</v>
      </c>
      <c r="M87" s="65">
        <f t="shared" si="44"/>
        <v>0</v>
      </c>
      <c r="N87" s="65">
        <f t="shared" si="44"/>
        <v>0</v>
      </c>
      <c r="O87" s="64">
        <f t="shared" si="44"/>
        <v>0</v>
      </c>
      <c r="P87" s="66">
        <f t="shared" si="44"/>
        <v>0</v>
      </c>
      <c r="Q87" s="64">
        <f t="shared" si="44"/>
        <v>0</v>
      </c>
      <c r="R87" s="66">
        <f t="shared" si="44"/>
        <v>0</v>
      </c>
      <c r="S87" s="278"/>
      <c r="T87" s="64">
        <f t="shared" si="44"/>
        <v>60</v>
      </c>
      <c r="U87" s="66">
        <f t="shared" si="44"/>
        <v>60</v>
      </c>
      <c r="V87" s="64">
        <f t="shared" si="44"/>
        <v>30</v>
      </c>
      <c r="W87" s="66">
        <f t="shared" si="44"/>
        <v>75</v>
      </c>
      <c r="X87" s="279">
        <f t="shared" si="44"/>
        <v>19</v>
      </c>
      <c r="Y87" s="64">
        <f t="shared" si="44"/>
        <v>30</v>
      </c>
      <c r="Z87" s="66">
        <f t="shared" si="44"/>
        <v>75</v>
      </c>
      <c r="AA87" s="64">
        <f t="shared" si="44"/>
        <v>30</v>
      </c>
      <c r="AB87" s="66">
        <f t="shared" si="44"/>
        <v>90</v>
      </c>
      <c r="AC87" s="279">
        <f t="shared" si="44"/>
        <v>22</v>
      </c>
      <c r="AD87" s="97">
        <f t="shared" si="44"/>
        <v>41</v>
      </c>
      <c r="AE87" s="83">
        <f t="shared" si="44"/>
        <v>22.96</v>
      </c>
      <c r="AF87" s="66">
        <f t="shared" si="44"/>
        <v>0</v>
      </c>
      <c r="AG87" s="66">
        <f t="shared" si="44"/>
        <v>19</v>
      </c>
      <c r="AH87" s="66">
        <f t="shared" si="44"/>
        <v>0</v>
      </c>
      <c r="AI87" s="244"/>
      <c r="AJ87" s="244"/>
      <c r="AK87" s="244"/>
      <c r="AL87" s="244"/>
      <c r="AM87" s="244"/>
      <c r="AN87" s="244"/>
      <c r="AO87" s="244"/>
      <c r="AP87" s="244"/>
      <c r="AQ87" s="244"/>
      <c r="AR87" s="244"/>
      <c r="AS87" s="244"/>
      <c r="AT87" s="244"/>
      <c r="AU87" s="244"/>
      <c r="AV87" s="244"/>
      <c r="AW87" s="244"/>
      <c r="AX87" s="244"/>
      <c r="AY87" s="244"/>
      <c r="AZ87" s="244"/>
      <c r="BA87" s="244"/>
      <c r="BB87" s="244"/>
      <c r="BC87" s="244"/>
      <c r="BD87" s="244"/>
      <c r="BE87" s="244"/>
      <c r="BF87" s="244"/>
      <c r="BG87" s="244"/>
      <c r="BH87" s="244"/>
      <c r="BI87" s="244"/>
      <c r="BJ87" s="244"/>
      <c r="BK87" s="244"/>
      <c r="BL87" s="244"/>
      <c r="BN87" s="244"/>
    </row>
    <row r="88" spans="1:151" ht="17.100000000000001" customHeight="1" thickTop="1" thickBot="1" x14ac:dyDescent="0.25">
      <c r="A88" s="407" t="s">
        <v>236</v>
      </c>
      <c r="B88" s="408"/>
      <c r="C88" s="408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8"/>
      <c r="R88" s="408"/>
      <c r="S88" s="408"/>
      <c r="T88" s="408"/>
      <c r="U88" s="408"/>
      <c r="V88" s="408"/>
      <c r="W88" s="408"/>
      <c r="X88" s="408"/>
      <c r="Y88" s="408"/>
      <c r="Z88" s="408"/>
      <c r="AA88" s="408"/>
      <c r="AB88" s="408"/>
      <c r="AC88" s="408"/>
      <c r="AD88" s="408"/>
      <c r="AE88" s="408"/>
      <c r="AF88" s="408"/>
      <c r="AG88" s="408"/>
      <c r="AH88" s="409"/>
      <c r="AI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</row>
    <row r="89" spans="1:151" ht="17.100000000000001" customHeight="1" thickTop="1" thickBot="1" x14ac:dyDescent="0.25">
      <c r="A89" s="373"/>
      <c r="B89" s="155" t="s">
        <v>270</v>
      </c>
      <c r="C89" s="200" t="s">
        <v>119</v>
      </c>
      <c r="D89" s="106">
        <v>5</v>
      </c>
      <c r="E89" s="51"/>
      <c r="F89" s="52">
        <v>4</v>
      </c>
      <c r="G89" s="53"/>
      <c r="H89" s="54"/>
      <c r="I89" s="55"/>
      <c r="J89" s="55"/>
      <c r="K89" s="55"/>
      <c r="L89" s="55"/>
      <c r="M89" s="55"/>
      <c r="N89" s="56"/>
      <c r="O89" s="54"/>
      <c r="P89" s="56"/>
      <c r="Q89" s="57"/>
      <c r="R89" s="58"/>
      <c r="S89" s="281"/>
      <c r="T89" s="54"/>
      <c r="U89" s="56"/>
      <c r="V89" s="57"/>
      <c r="W89" s="58"/>
      <c r="X89" s="281">
        <v>5</v>
      </c>
      <c r="Y89" s="54"/>
      <c r="Z89" s="56"/>
      <c r="AA89" s="57"/>
      <c r="AB89" s="56"/>
      <c r="AC89" s="282"/>
      <c r="AD89" s="49">
        <v>5</v>
      </c>
      <c r="AE89" s="84">
        <v>4</v>
      </c>
      <c r="AF89" s="48"/>
      <c r="AG89" s="84"/>
      <c r="AH89" s="48"/>
      <c r="AI89" s="91"/>
      <c r="AJ89" s="110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</row>
    <row r="90" spans="1:151" s="28" customFormat="1" ht="17.100000000000001" customHeight="1" thickTop="1" thickBot="1" x14ac:dyDescent="0.25">
      <c r="A90" s="352" t="s">
        <v>160</v>
      </c>
      <c r="B90" s="362"/>
      <c r="C90" s="353"/>
      <c r="D90" s="291">
        <f>D16+D29+D42+D47+D89+D60</f>
        <v>180</v>
      </c>
      <c r="E90" s="364">
        <f>E16+E29+E42+E47+E60</f>
        <v>23</v>
      </c>
      <c r="F90" s="364">
        <f>F16+F29+F42+F47+F60+1</f>
        <v>21</v>
      </c>
      <c r="G90" s="363">
        <f t="shared" ref="G90:AH90" si="45">G16+G29+G42+G47+G89+G60</f>
        <v>1800</v>
      </c>
      <c r="H90" s="363">
        <f t="shared" si="45"/>
        <v>735</v>
      </c>
      <c r="I90" s="363">
        <f t="shared" si="45"/>
        <v>855</v>
      </c>
      <c r="J90" s="363">
        <f t="shared" si="45"/>
        <v>0</v>
      </c>
      <c r="K90" s="363">
        <f t="shared" si="45"/>
        <v>0</v>
      </c>
      <c r="L90" s="363">
        <f t="shared" si="45"/>
        <v>120</v>
      </c>
      <c r="M90" s="363">
        <f t="shared" si="45"/>
        <v>90</v>
      </c>
      <c r="N90" s="363">
        <f t="shared" si="45"/>
        <v>0</v>
      </c>
      <c r="O90" s="363">
        <f t="shared" si="45"/>
        <v>135</v>
      </c>
      <c r="P90" s="363">
        <f t="shared" si="45"/>
        <v>180</v>
      </c>
      <c r="Q90" s="363">
        <f t="shared" si="45"/>
        <v>135</v>
      </c>
      <c r="R90" s="363">
        <f t="shared" si="45"/>
        <v>195</v>
      </c>
      <c r="S90" s="291">
        <f t="shared" si="45"/>
        <v>60</v>
      </c>
      <c r="T90" s="363">
        <f t="shared" si="45"/>
        <v>165</v>
      </c>
      <c r="U90" s="363">
        <f t="shared" si="45"/>
        <v>150</v>
      </c>
      <c r="V90" s="363">
        <f t="shared" si="45"/>
        <v>75</v>
      </c>
      <c r="W90" s="363">
        <f t="shared" si="45"/>
        <v>180</v>
      </c>
      <c r="X90" s="291">
        <f t="shared" si="45"/>
        <v>60</v>
      </c>
      <c r="Y90" s="363">
        <f t="shared" si="45"/>
        <v>120</v>
      </c>
      <c r="Z90" s="363">
        <f t="shared" si="45"/>
        <v>180</v>
      </c>
      <c r="AA90" s="363">
        <f t="shared" si="45"/>
        <v>105</v>
      </c>
      <c r="AB90" s="363">
        <f t="shared" si="45"/>
        <v>180</v>
      </c>
      <c r="AC90" s="291">
        <f t="shared" si="45"/>
        <v>60</v>
      </c>
      <c r="AD90" s="363">
        <f t="shared" si="45"/>
        <v>62</v>
      </c>
      <c r="AE90" s="365">
        <f t="shared" si="45"/>
        <v>94</v>
      </c>
      <c r="AF90" s="357">
        <f t="shared" si="45"/>
        <v>0</v>
      </c>
      <c r="AG90" s="358">
        <f t="shared" si="45"/>
        <v>127</v>
      </c>
      <c r="AH90" s="358">
        <f t="shared" si="45"/>
        <v>0</v>
      </c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</row>
    <row r="91" spans="1:151" s="28" customFormat="1" ht="17.100000000000001" customHeight="1" thickTop="1" thickBot="1" x14ac:dyDescent="0.25">
      <c r="A91" s="432" t="s">
        <v>161</v>
      </c>
      <c r="B91" s="433"/>
      <c r="C91" s="434"/>
      <c r="D91" s="291">
        <f>D16+D29+D42+D47+D89+D73</f>
        <v>180</v>
      </c>
      <c r="E91" s="364">
        <f>E16+E29+E42+E47+E73</f>
        <v>23</v>
      </c>
      <c r="F91" s="364">
        <f>F16+F29+F42+F47+F73+1</f>
        <v>21</v>
      </c>
      <c r="G91" s="363">
        <f t="shared" ref="G91:AH91" si="46">G16+G29+G42+G47+G89+G73</f>
        <v>1800</v>
      </c>
      <c r="H91" s="363">
        <f t="shared" si="46"/>
        <v>780</v>
      </c>
      <c r="I91" s="363">
        <f t="shared" si="46"/>
        <v>810</v>
      </c>
      <c r="J91" s="363">
        <f t="shared" si="46"/>
        <v>0</v>
      </c>
      <c r="K91" s="363">
        <f t="shared" si="46"/>
        <v>0</v>
      </c>
      <c r="L91" s="363">
        <f t="shared" si="46"/>
        <v>120</v>
      </c>
      <c r="M91" s="363">
        <f t="shared" si="46"/>
        <v>90</v>
      </c>
      <c r="N91" s="363">
        <f t="shared" si="46"/>
        <v>0</v>
      </c>
      <c r="O91" s="363">
        <f t="shared" si="46"/>
        <v>135</v>
      </c>
      <c r="P91" s="363">
        <f t="shared" si="46"/>
        <v>180</v>
      </c>
      <c r="Q91" s="363">
        <f t="shared" si="46"/>
        <v>135</v>
      </c>
      <c r="R91" s="363">
        <f t="shared" si="46"/>
        <v>195</v>
      </c>
      <c r="S91" s="291">
        <f t="shared" si="46"/>
        <v>60</v>
      </c>
      <c r="T91" s="363">
        <f t="shared" si="46"/>
        <v>120</v>
      </c>
      <c r="U91" s="363">
        <f t="shared" si="46"/>
        <v>135</v>
      </c>
      <c r="V91" s="363">
        <f t="shared" si="46"/>
        <v>165</v>
      </c>
      <c r="W91" s="363">
        <f t="shared" si="46"/>
        <v>180</v>
      </c>
      <c r="X91" s="291">
        <f t="shared" si="46"/>
        <v>60</v>
      </c>
      <c r="Y91" s="363">
        <f t="shared" si="46"/>
        <v>120</v>
      </c>
      <c r="Z91" s="363">
        <f t="shared" si="46"/>
        <v>180</v>
      </c>
      <c r="AA91" s="363">
        <f t="shared" si="46"/>
        <v>105</v>
      </c>
      <c r="AB91" s="363">
        <f t="shared" si="46"/>
        <v>150</v>
      </c>
      <c r="AC91" s="291">
        <f t="shared" si="46"/>
        <v>60</v>
      </c>
      <c r="AD91" s="363">
        <f t="shared" si="46"/>
        <v>62</v>
      </c>
      <c r="AE91" s="365">
        <f t="shared" si="46"/>
        <v>94</v>
      </c>
      <c r="AF91" s="358">
        <f t="shared" si="46"/>
        <v>0</v>
      </c>
      <c r="AG91" s="358">
        <f t="shared" si="46"/>
        <v>127</v>
      </c>
      <c r="AH91" s="358">
        <f t="shared" si="46"/>
        <v>0</v>
      </c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</row>
    <row r="92" spans="1:151" s="28" customFormat="1" ht="17.100000000000001" customHeight="1" thickTop="1" thickBot="1" x14ac:dyDescent="0.25">
      <c r="A92" s="432" t="s">
        <v>162</v>
      </c>
      <c r="B92" s="433"/>
      <c r="C92" s="434"/>
      <c r="D92" s="291">
        <f>D16+D29+D42+D47+D89+D87</f>
        <v>180</v>
      </c>
      <c r="E92" s="364">
        <f>E16+E29+E42+E47+E87</f>
        <v>23</v>
      </c>
      <c r="F92" s="364">
        <f>F16+F29+F42+F47+F87+1</f>
        <v>22</v>
      </c>
      <c r="G92" s="363">
        <f t="shared" ref="G92:AH92" si="47">G16+G29+G42+G47+G89+G87</f>
        <v>1800</v>
      </c>
      <c r="H92" s="363">
        <f t="shared" si="47"/>
        <v>690</v>
      </c>
      <c r="I92" s="363">
        <f t="shared" si="47"/>
        <v>900</v>
      </c>
      <c r="J92" s="363">
        <f t="shared" si="47"/>
        <v>0</v>
      </c>
      <c r="K92" s="363">
        <f t="shared" si="47"/>
        <v>0</v>
      </c>
      <c r="L92" s="363">
        <f t="shared" si="47"/>
        <v>120</v>
      </c>
      <c r="M92" s="363">
        <f t="shared" si="47"/>
        <v>90</v>
      </c>
      <c r="N92" s="363">
        <f t="shared" si="47"/>
        <v>0</v>
      </c>
      <c r="O92" s="363">
        <f t="shared" si="47"/>
        <v>135</v>
      </c>
      <c r="P92" s="363">
        <f t="shared" si="47"/>
        <v>180</v>
      </c>
      <c r="Q92" s="363">
        <f t="shared" si="47"/>
        <v>135</v>
      </c>
      <c r="R92" s="363">
        <f t="shared" si="47"/>
        <v>195</v>
      </c>
      <c r="S92" s="291">
        <f t="shared" si="47"/>
        <v>60</v>
      </c>
      <c r="T92" s="363">
        <f t="shared" si="47"/>
        <v>150</v>
      </c>
      <c r="U92" s="363">
        <f t="shared" si="47"/>
        <v>165</v>
      </c>
      <c r="V92" s="363">
        <f t="shared" si="47"/>
        <v>75</v>
      </c>
      <c r="W92" s="363">
        <f t="shared" si="47"/>
        <v>195</v>
      </c>
      <c r="X92" s="291">
        <f t="shared" si="47"/>
        <v>60</v>
      </c>
      <c r="Y92" s="363">
        <f t="shared" si="47"/>
        <v>105</v>
      </c>
      <c r="Z92" s="363">
        <f t="shared" si="47"/>
        <v>195</v>
      </c>
      <c r="AA92" s="363">
        <f t="shared" si="47"/>
        <v>90</v>
      </c>
      <c r="AB92" s="363">
        <f t="shared" si="47"/>
        <v>180</v>
      </c>
      <c r="AC92" s="291">
        <f t="shared" si="47"/>
        <v>60</v>
      </c>
      <c r="AD92" s="363">
        <f t="shared" si="47"/>
        <v>62</v>
      </c>
      <c r="AE92" s="365">
        <f t="shared" si="47"/>
        <v>94</v>
      </c>
      <c r="AF92" s="358">
        <f t="shared" si="47"/>
        <v>0</v>
      </c>
      <c r="AG92" s="358">
        <f t="shared" si="47"/>
        <v>108</v>
      </c>
      <c r="AH92" s="358">
        <f t="shared" si="47"/>
        <v>0</v>
      </c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</row>
    <row r="93" spans="1:151" s="91" customFormat="1" ht="12.95" customHeight="1" thickTop="1" thickBot="1" x14ac:dyDescent="0.25">
      <c r="A93" s="283"/>
      <c r="B93" s="283"/>
      <c r="C93" s="284"/>
      <c r="D93" s="283"/>
      <c r="E93" s="283" t="s">
        <v>14</v>
      </c>
      <c r="F93" s="287"/>
      <c r="G93" s="285">
        <f>SUM(O90:AB90)-S90-X90</f>
        <v>1800</v>
      </c>
      <c r="H93" s="287"/>
      <c r="I93" s="287"/>
      <c r="J93" s="287"/>
      <c r="K93" s="287"/>
      <c r="L93" s="287"/>
      <c r="M93" s="287"/>
      <c r="N93" s="287"/>
      <c r="O93" s="382" t="s">
        <v>253</v>
      </c>
      <c r="P93" s="382"/>
      <c r="Q93" s="382" t="s">
        <v>253</v>
      </c>
      <c r="R93" s="382"/>
      <c r="S93" s="292"/>
      <c r="T93" s="381" t="s">
        <v>253</v>
      </c>
      <c r="U93" s="381"/>
      <c r="V93" s="381" t="s">
        <v>253</v>
      </c>
      <c r="W93" s="374"/>
      <c r="X93" s="292"/>
      <c r="Y93" s="381" t="s">
        <v>253</v>
      </c>
      <c r="Z93" s="381"/>
      <c r="AA93" s="381" t="s">
        <v>253</v>
      </c>
      <c r="AB93" s="381"/>
      <c r="AC93" s="293"/>
      <c r="AD93" s="288"/>
      <c r="AE93" s="287"/>
      <c r="AF93" s="103"/>
      <c r="AG93" s="130"/>
      <c r="AH93" s="286"/>
    </row>
    <row r="94" spans="1:151" ht="15.75" thickTop="1" x14ac:dyDescent="0.2">
      <c r="A94" s="156"/>
      <c r="C94" s="157"/>
      <c r="G94" s="134"/>
      <c r="AI94" s="34"/>
      <c r="AJ94" s="59"/>
      <c r="AK94" s="59"/>
      <c r="AL94" s="59"/>
      <c r="AM94" s="59"/>
      <c r="AN94" s="59"/>
      <c r="AO94" s="59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</row>
    <row r="95" spans="1:151" x14ac:dyDescent="0.2">
      <c r="A95" s="156"/>
      <c r="C95" s="157"/>
      <c r="G95" s="134"/>
      <c r="AI95" s="34"/>
      <c r="AJ95" s="59"/>
      <c r="AK95" s="59"/>
      <c r="AL95" s="59"/>
      <c r="AM95" s="59"/>
      <c r="AN95" s="59"/>
      <c r="AO95" s="59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</row>
    <row r="96" spans="1:151" x14ac:dyDescent="0.2">
      <c r="A96" s="156"/>
      <c r="C96" s="157"/>
      <c r="G96" s="134"/>
      <c r="AI96" s="34"/>
      <c r="AJ96" s="59"/>
      <c r="AK96" s="59"/>
      <c r="AL96" s="59"/>
      <c r="AM96" s="59"/>
      <c r="AN96" s="59"/>
      <c r="AO96" s="59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</row>
    <row r="97" spans="1:151" x14ac:dyDescent="0.2">
      <c r="A97" s="156"/>
      <c r="C97" s="157"/>
      <c r="G97" s="134"/>
      <c r="AI97" s="34"/>
      <c r="AJ97" s="59"/>
      <c r="AK97" s="59"/>
      <c r="AL97" s="59"/>
      <c r="AM97" s="59"/>
      <c r="AN97" s="59"/>
      <c r="AO97" s="59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</row>
    <row r="98" spans="1:151" x14ac:dyDescent="0.2">
      <c r="A98" s="156"/>
      <c r="C98" s="157"/>
      <c r="G98" s="134"/>
      <c r="AI98" s="34"/>
      <c r="AJ98" s="59"/>
      <c r="AK98" s="59"/>
      <c r="AL98" s="59"/>
      <c r="AM98" s="59"/>
      <c r="AN98" s="59"/>
      <c r="AO98" s="59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</row>
    <row r="99" spans="1:151" x14ac:dyDescent="0.2">
      <c r="A99" s="156"/>
      <c r="C99" s="157"/>
      <c r="G99" s="134"/>
      <c r="AI99" s="34"/>
      <c r="AJ99" s="59"/>
      <c r="AK99" s="59"/>
      <c r="AL99" s="59"/>
      <c r="AM99" s="59"/>
      <c r="AN99" s="59"/>
      <c r="AO99" s="59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</row>
    <row r="100" spans="1:151" x14ac:dyDescent="0.2">
      <c r="A100" s="156"/>
      <c r="C100" s="157"/>
      <c r="G100" s="134"/>
      <c r="AI100" s="34"/>
      <c r="AJ100" s="59"/>
      <c r="AK100" s="59"/>
      <c r="AL100" s="59"/>
      <c r="AM100" s="59"/>
      <c r="AN100" s="59"/>
      <c r="AO100" s="59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</row>
    <row r="101" spans="1:151" x14ac:dyDescent="0.2">
      <c r="A101" s="156"/>
      <c r="C101" s="157"/>
      <c r="G101" s="134"/>
      <c r="AI101" s="34"/>
      <c r="AJ101" s="59"/>
      <c r="AK101" s="59"/>
      <c r="AL101" s="59"/>
      <c r="AM101" s="59"/>
      <c r="AN101" s="59"/>
      <c r="AO101" s="59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</row>
    <row r="102" spans="1:151" x14ac:dyDescent="0.2">
      <c r="A102" s="156"/>
      <c r="C102" s="157"/>
      <c r="G102" s="134"/>
      <c r="AI102" s="34"/>
      <c r="AJ102" s="59"/>
      <c r="AK102" s="59"/>
      <c r="AL102" s="59"/>
      <c r="AM102" s="59"/>
      <c r="AN102" s="59"/>
      <c r="AO102" s="59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</row>
    <row r="103" spans="1:151" x14ac:dyDescent="0.2">
      <c r="A103" s="156"/>
      <c r="C103" s="157"/>
      <c r="G103" s="134"/>
      <c r="AI103" s="34"/>
      <c r="AJ103" s="59"/>
      <c r="AK103" s="59"/>
      <c r="AL103" s="59"/>
      <c r="AM103" s="59"/>
      <c r="AN103" s="59"/>
      <c r="AO103" s="59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</row>
    <row r="104" spans="1:151" x14ac:dyDescent="0.2">
      <c r="A104" s="156"/>
      <c r="C104" s="157"/>
      <c r="G104" s="134"/>
      <c r="AI104" s="34"/>
      <c r="AJ104" s="59"/>
      <c r="AK104" s="59"/>
      <c r="AL104" s="59"/>
      <c r="AM104" s="59"/>
      <c r="AN104" s="59"/>
      <c r="AO104" s="59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</row>
    <row r="105" spans="1:151" x14ac:dyDescent="0.2">
      <c r="A105" s="156"/>
      <c r="C105" s="157"/>
      <c r="G105" s="134"/>
      <c r="AI105" s="34"/>
      <c r="AJ105" s="59"/>
      <c r="AK105" s="59"/>
      <c r="AL105" s="59"/>
      <c r="AM105" s="59"/>
      <c r="AN105" s="59"/>
      <c r="AO105" s="59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</row>
    <row r="106" spans="1:151" x14ac:dyDescent="0.2">
      <c r="A106" s="156"/>
      <c r="C106" s="157"/>
      <c r="G106" s="134"/>
      <c r="AI106" s="34"/>
      <c r="AJ106" s="59"/>
      <c r="AK106" s="59"/>
      <c r="AL106" s="59"/>
      <c r="AM106" s="59"/>
      <c r="AN106" s="59"/>
      <c r="AO106" s="59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</row>
    <row r="107" spans="1:151" x14ac:dyDescent="0.2">
      <c r="A107" s="156"/>
      <c r="C107" s="157"/>
      <c r="G107" s="134"/>
      <c r="AI107" s="34"/>
      <c r="AJ107" s="59"/>
      <c r="AK107" s="59"/>
      <c r="AL107" s="59"/>
      <c r="AM107" s="59"/>
      <c r="AN107" s="59"/>
      <c r="AO107" s="59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</row>
    <row r="108" spans="1:151" x14ac:dyDescent="0.2">
      <c r="A108" s="156"/>
      <c r="C108" s="157"/>
      <c r="G108" s="134"/>
      <c r="AI108" s="34"/>
      <c r="AJ108" s="59"/>
      <c r="AK108" s="59"/>
      <c r="AL108" s="59"/>
      <c r="AM108" s="59"/>
      <c r="AN108" s="59"/>
      <c r="AO108" s="59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</row>
    <row r="109" spans="1:151" x14ac:dyDescent="0.2">
      <c r="A109" s="156"/>
      <c r="C109" s="157"/>
      <c r="G109" s="134"/>
      <c r="AI109" s="34"/>
      <c r="AJ109" s="59"/>
      <c r="AK109" s="59"/>
      <c r="AL109" s="59"/>
      <c r="AM109" s="59"/>
      <c r="AN109" s="59"/>
      <c r="AO109" s="59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</row>
    <row r="110" spans="1:151" x14ac:dyDescent="0.2">
      <c r="A110" s="156"/>
      <c r="C110" s="157"/>
      <c r="G110" s="134"/>
      <c r="AI110" s="34"/>
      <c r="AJ110" s="59"/>
      <c r="AK110" s="59"/>
      <c r="AL110" s="59"/>
      <c r="AM110" s="59"/>
      <c r="AN110" s="59"/>
      <c r="AO110" s="59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</row>
    <row r="111" spans="1:151" x14ac:dyDescent="0.2">
      <c r="A111" s="156"/>
      <c r="C111" s="157"/>
      <c r="G111" s="134"/>
      <c r="AI111" s="34"/>
      <c r="AJ111" s="59"/>
      <c r="AK111" s="59"/>
      <c r="AL111" s="59"/>
      <c r="AM111" s="59"/>
      <c r="AN111" s="59"/>
      <c r="AO111" s="59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</row>
    <row r="112" spans="1:151" x14ac:dyDescent="0.2">
      <c r="A112" s="156"/>
      <c r="C112" s="157"/>
      <c r="G112" s="134"/>
      <c r="AI112" s="34"/>
      <c r="AJ112" s="59"/>
      <c r="AK112" s="59"/>
      <c r="AL112" s="59"/>
      <c r="AM112" s="59"/>
      <c r="AN112" s="59"/>
      <c r="AO112" s="59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</row>
    <row r="113" spans="1:151" x14ac:dyDescent="0.2">
      <c r="A113" s="156"/>
      <c r="C113" s="157"/>
      <c r="G113" s="134"/>
      <c r="AI113" s="34"/>
      <c r="AJ113" s="59"/>
      <c r="AK113" s="59"/>
      <c r="AL113" s="59"/>
      <c r="AM113" s="59"/>
      <c r="AN113" s="59"/>
      <c r="AO113" s="59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</row>
    <row r="114" spans="1:151" x14ac:dyDescent="0.2">
      <c r="A114" s="156"/>
      <c r="C114" s="157"/>
      <c r="G114" s="134"/>
      <c r="AI114" s="34"/>
      <c r="AJ114" s="59"/>
      <c r="AK114" s="59"/>
      <c r="AL114" s="59"/>
      <c r="AM114" s="59"/>
      <c r="AN114" s="59"/>
      <c r="AO114" s="59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</row>
    <row r="115" spans="1:151" x14ac:dyDescent="0.2">
      <c r="A115" s="156"/>
      <c r="C115" s="157"/>
      <c r="G115" s="134"/>
      <c r="AI115" s="34"/>
      <c r="AJ115" s="59"/>
      <c r="AK115" s="59"/>
      <c r="AL115" s="59"/>
      <c r="AM115" s="59"/>
      <c r="AN115" s="59"/>
      <c r="AO115" s="59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</row>
    <row r="116" spans="1:151" x14ac:dyDescent="0.2">
      <c r="A116" s="156"/>
      <c r="C116" s="157"/>
      <c r="G116" s="134"/>
      <c r="AI116" s="34"/>
      <c r="AJ116" s="59"/>
      <c r="AK116" s="59"/>
      <c r="AL116" s="59"/>
      <c r="AM116" s="59"/>
      <c r="AN116" s="59"/>
      <c r="AO116" s="59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</row>
    <row r="117" spans="1:151" x14ac:dyDescent="0.2">
      <c r="A117" s="156"/>
      <c r="C117" s="157"/>
      <c r="G117" s="134"/>
      <c r="AI117" s="34"/>
      <c r="AJ117" s="59"/>
      <c r="AK117" s="59"/>
      <c r="AL117" s="59"/>
      <c r="AM117" s="59"/>
      <c r="AN117" s="59"/>
      <c r="AO117" s="59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</row>
    <row r="118" spans="1:151" x14ac:dyDescent="0.2">
      <c r="A118" s="156"/>
      <c r="C118" s="157"/>
      <c r="G118" s="134"/>
      <c r="AI118" s="34"/>
      <c r="AJ118" s="59"/>
      <c r="AK118" s="59"/>
      <c r="AL118" s="59"/>
      <c r="AM118" s="59"/>
      <c r="AN118" s="59"/>
      <c r="AO118" s="59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</row>
    <row r="119" spans="1:151" x14ac:dyDescent="0.2">
      <c r="A119" s="156"/>
      <c r="C119" s="157"/>
      <c r="G119" s="134"/>
      <c r="AI119" s="34"/>
      <c r="AJ119" s="59"/>
      <c r="AK119" s="59"/>
      <c r="AL119" s="59"/>
      <c r="AM119" s="59"/>
      <c r="AN119" s="59"/>
      <c r="AO119" s="59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</row>
    <row r="120" spans="1:151" x14ac:dyDescent="0.2">
      <c r="A120" s="156"/>
      <c r="C120" s="157"/>
      <c r="G120" s="134"/>
      <c r="AI120" s="34"/>
      <c r="AJ120" s="59"/>
      <c r="AK120" s="59"/>
      <c r="AL120" s="59"/>
      <c r="AM120" s="59"/>
      <c r="AN120" s="59"/>
      <c r="AO120" s="59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</row>
    <row r="121" spans="1:151" x14ac:dyDescent="0.2">
      <c r="A121" s="156"/>
      <c r="C121" s="157"/>
      <c r="G121" s="134"/>
      <c r="AI121" s="34"/>
      <c r="AJ121" s="59"/>
      <c r="AK121" s="59"/>
      <c r="AL121" s="59"/>
      <c r="AM121" s="59"/>
      <c r="AN121" s="59"/>
      <c r="AO121" s="59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</row>
    <row r="122" spans="1:151" x14ac:dyDescent="0.2">
      <c r="A122" s="156"/>
      <c r="C122" s="157"/>
      <c r="G122" s="134"/>
      <c r="AI122" s="34"/>
      <c r="AJ122" s="59"/>
      <c r="AK122" s="59"/>
      <c r="AL122" s="59"/>
      <c r="AM122" s="59"/>
      <c r="AN122" s="59"/>
      <c r="AO122" s="59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</row>
    <row r="123" spans="1:151" x14ac:dyDescent="0.2">
      <c r="A123" s="156"/>
      <c r="C123" s="157"/>
      <c r="G123" s="134"/>
      <c r="AI123" s="34"/>
      <c r="AJ123" s="59"/>
      <c r="AK123" s="59"/>
      <c r="AL123" s="59"/>
      <c r="AM123" s="59"/>
      <c r="AN123" s="59"/>
      <c r="AO123" s="59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</row>
    <row r="124" spans="1:151" x14ac:dyDescent="0.2">
      <c r="A124" s="156"/>
      <c r="C124" s="157"/>
      <c r="G124" s="134"/>
      <c r="AI124" s="34"/>
      <c r="AJ124" s="59"/>
      <c r="AK124" s="59"/>
      <c r="AL124" s="59"/>
      <c r="AM124" s="59"/>
      <c r="AN124" s="59"/>
      <c r="AO124" s="59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</row>
    <row r="125" spans="1:151" x14ac:dyDescent="0.2">
      <c r="A125" s="156"/>
      <c r="C125" s="157"/>
      <c r="G125" s="134"/>
      <c r="AI125" s="34"/>
      <c r="AJ125" s="59"/>
      <c r="AK125" s="59"/>
      <c r="AL125" s="59"/>
      <c r="AM125" s="59"/>
      <c r="AN125" s="59"/>
      <c r="AO125" s="59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</row>
    <row r="126" spans="1:151" x14ac:dyDescent="0.2">
      <c r="A126" s="156"/>
      <c r="C126" s="157"/>
      <c r="G126" s="134"/>
      <c r="AI126" s="34"/>
      <c r="AJ126" s="59"/>
      <c r="AK126" s="59"/>
      <c r="AL126" s="59"/>
      <c r="AM126" s="59"/>
      <c r="AN126" s="59"/>
      <c r="AO126" s="59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</row>
    <row r="127" spans="1:151" x14ac:dyDescent="0.2">
      <c r="A127" s="156"/>
      <c r="C127" s="157"/>
      <c r="G127" s="134"/>
      <c r="AI127" s="34"/>
      <c r="AJ127" s="59"/>
      <c r="AK127" s="59"/>
      <c r="AL127" s="59"/>
      <c r="AM127" s="59"/>
      <c r="AN127" s="59"/>
      <c r="AO127" s="59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</row>
    <row r="128" spans="1:151" x14ac:dyDescent="0.2">
      <c r="A128" s="156"/>
      <c r="C128" s="157"/>
      <c r="G128" s="134"/>
      <c r="AI128" s="34"/>
      <c r="AJ128" s="59"/>
      <c r="AK128" s="59"/>
      <c r="AL128" s="59"/>
      <c r="AM128" s="59"/>
      <c r="AN128" s="59"/>
      <c r="AO128" s="59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</row>
    <row r="129" spans="1:151" x14ac:dyDescent="0.2">
      <c r="A129" s="156"/>
      <c r="C129" s="157"/>
      <c r="G129" s="134"/>
      <c r="AI129" s="34"/>
      <c r="AJ129" s="59"/>
      <c r="AK129" s="59"/>
      <c r="AL129" s="59"/>
      <c r="AM129" s="59"/>
      <c r="AN129" s="59"/>
      <c r="AO129" s="59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</row>
    <row r="130" spans="1:151" x14ac:dyDescent="0.2">
      <c r="A130" s="156"/>
      <c r="C130" s="157"/>
      <c r="G130" s="134"/>
      <c r="AI130" s="34"/>
      <c r="AJ130" s="59"/>
      <c r="AK130" s="59"/>
      <c r="AL130" s="59"/>
      <c r="AM130" s="59"/>
      <c r="AN130" s="59"/>
      <c r="AO130" s="59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</row>
    <row r="131" spans="1:151" x14ac:dyDescent="0.2">
      <c r="A131" s="156"/>
      <c r="C131" s="157"/>
      <c r="G131" s="134"/>
      <c r="AI131" s="34"/>
      <c r="AJ131" s="59"/>
      <c r="AK131" s="59"/>
      <c r="AL131" s="59"/>
      <c r="AM131" s="59"/>
      <c r="AN131" s="59"/>
      <c r="AO131" s="59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</row>
    <row r="132" spans="1:151" x14ac:dyDescent="0.2">
      <c r="A132" s="156"/>
      <c r="C132" s="157"/>
      <c r="G132" s="134"/>
      <c r="AI132" s="34"/>
      <c r="AJ132" s="59"/>
      <c r="AK132" s="59"/>
      <c r="AL132" s="59"/>
      <c r="AM132" s="59"/>
      <c r="AN132" s="59"/>
      <c r="AO132" s="59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</row>
    <row r="133" spans="1:151" x14ac:dyDescent="0.2">
      <c r="A133" s="156"/>
      <c r="C133" s="157"/>
      <c r="G133" s="134"/>
      <c r="AI133" s="34"/>
      <c r="AJ133" s="59"/>
      <c r="AK133" s="59"/>
      <c r="AL133" s="59"/>
      <c r="AM133" s="59"/>
      <c r="AN133" s="59"/>
      <c r="AO133" s="59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</row>
    <row r="134" spans="1:151" x14ac:dyDescent="0.2">
      <c r="A134" s="156"/>
      <c r="C134" s="157"/>
      <c r="G134" s="134"/>
      <c r="AI134" s="34"/>
      <c r="AJ134" s="59"/>
      <c r="AK134" s="59"/>
      <c r="AL134" s="59"/>
      <c r="AM134" s="59"/>
      <c r="AN134" s="59"/>
      <c r="AO134" s="59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</row>
    <row r="135" spans="1:151" x14ac:dyDescent="0.2">
      <c r="A135" s="156"/>
      <c r="C135" s="157"/>
      <c r="G135" s="134"/>
      <c r="AI135" s="34"/>
      <c r="AJ135" s="59"/>
      <c r="AK135" s="59"/>
      <c r="AL135" s="59"/>
      <c r="AM135" s="59"/>
      <c r="AN135" s="59"/>
      <c r="AO135" s="59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</row>
    <row r="136" spans="1:151" x14ac:dyDescent="0.2">
      <c r="A136" s="156"/>
      <c r="C136" s="157"/>
      <c r="G136" s="134"/>
      <c r="AI136" s="34"/>
      <c r="AJ136" s="59"/>
      <c r="AK136" s="59"/>
      <c r="AL136" s="59"/>
      <c r="AM136" s="59"/>
      <c r="AN136" s="59"/>
      <c r="AO136" s="59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</row>
    <row r="137" spans="1:151" x14ac:dyDescent="0.2">
      <c r="A137" s="156"/>
      <c r="C137" s="157"/>
      <c r="G137" s="134"/>
      <c r="AI137" s="34"/>
      <c r="AJ137" s="59"/>
      <c r="AK137" s="59"/>
      <c r="AL137" s="59"/>
      <c r="AM137" s="59"/>
      <c r="AN137" s="59"/>
      <c r="AO137" s="59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</row>
    <row r="138" spans="1:151" x14ac:dyDescent="0.2">
      <c r="A138" s="156"/>
      <c r="C138" s="157"/>
      <c r="G138" s="134"/>
      <c r="AI138" s="34"/>
      <c r="AJ138" s="59"/>
      <c r="AK138" s="59"/>
      <c r="AL138" s="59"/>
      <c r="AM138" s="59"/>
      <c r="AN138" s="59"/>
      <c r="AO138" s="59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</row>
    <row r="139" spans="1:151" x14ac:dyDescent="0.2">
      <c r="A139" s="156"/>
      <c r="C139" s="157"/>
      <c r="G139" s="134"/>
      <c r="AI139" s="34"/>
      <c r="AJ139" s="59"/>
      <c r="AK139" s="59"/>
      <c r="AL139" s="59"/>
      <c r="AM139" s="59"/>
      <c r="AN139" s="59"/>
      <c r="AO139" s="59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</row>
    <row r="140" spans="1:151" x14ac:dyDescent="0.2">
      <c r="A140" s="156"/>
      <c r="C140" s="157"/>
      <c r="G140" s="134"/>
      <c r="AI140" s="34"/>
      <c r="AJ140" s="59"/>
      <c r="AK140" s="59"/>
      <c r="AL140" s="59"/>
      <c r="AM140" s="59"/>
      <c r="AN140" s="59"/>
      <c r="AO140" s="59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</row>
    <row r="141" spans="1:151" x14ac:dyDescent="0.2">
      <c r="A141" s="156"/>
      <c r="C141" s="157"/>
      <c r="G141" s="134"/>
      <c r="AI141" s="34"/>
      <c r="AJ141" s="59"/>
      <c r="AK141" s="59"/>
      <c r="AL141" s="59"/>
      <c r="AM141" s="59"/>
      <c r="AN141" s="59"/>
      <c r="AO141" s="59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</row>
    <row r="142" spans="1:151" x14ac:dyDescent="0.2">
      <c r="A142" s="156"/>
      <c r="C142" s="157"/>
      <c r="G142" s="134"/>
      <c r="AI142" s="34"/>
      <c r="AJ142" s="59"/>
      <c r="AK142" s="59"/>
      <c r="AL142" s="59"/>
      <c r="AM142" s="59"/>
      <c r="AN142" s="59"/>
      <c r="AO142" s="59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</row>
    <row r="143" spans="1:151" x14ac:dyDescent="0.2">
      <c r="A143" s="156"/>
      <c r="C143" s="157"/>
      <c r="G143" s="134"/>
      <c r="AI143" s="34"/>
      <c r="AJ143" s="59"/>
      <c r="AK143" s="59"/>
      <c r="AL143" s="59"/>
      <c r="AM143" s="59"/>
      <c r="AN143" s="59"/>
      <c r="AO143" s="59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</row>
    <row r="144" spans="1:151" x14ac:dyDescent="0.2">
      <c r="A144" s="156"/>
      <c r="C144" s="157"/>
      <c r="G144" s="134"/>
      <c r="AI144" s="34"/>
      <c r="AJ144" s="59"/>
      <c r="AK144" s="59"/>
      <c r="AL144" s="59"/>
      <c r="AM144" s="59"/>
      <c r="AN144" s="59"/>
      <c r="AO144" s="59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</row>
    <row r="145" spans="1:151" x14ac:dyDescent="0.2">
      <c r="A145" s="156"/>
      <c r="C145" s="157"/>
      <c r="G145" s="134"/>
      <c r="AI145" s="34"/>
      <c r="AJ145" s="59"/>
      <c r="AK145" s="59"/>
      <c r="AL145" s="59"/>
      <c r="AM145" s="59"/>
      <c r="AN145" s="59"/>
      <c r="AO145" s="59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</row>
    <row r="146" spans="1:151" x14ac:dyDescent="0.2">
      <c r="A146" s="156"/>
      <c r="C146" s="157"/>
      <c r="G146" s="134"/>
      <c r="AI146" s="34"/>
      <c r="AJ146" s="59"/>
      <c r="AK146" s="59"/>
      <c r="AL146" s="59"/>
      <c r="AM146" s="59"/>
      <c r="AN146" s="59"/>
      <c r="AO146" s="59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</row>
    <row r="147" spans="1:151" x14ac:dyDescent="0.2">
      <c r="A147" s="156"/>
      <c r="C147" s="157"/>
      <c r="G147" s="134"/>
      <c r="AI147" s="34"/>
      <c r="AJ147" s="59"/>
      <c r="AK147" s="59"/>
      <c r="AL147" s="59"/>
      <c r="AM147" s="59"/>
      <c r="AN147" s="59"/>
      <c r="AO147" s="59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</row>
    <row r="148" spans="1:151" x14ac:dyDescent="0.2">
      <c r="A148" s="156"/>
      <c r="C148" s="157"/>
      <c r="G148" s="134"/>
      <c r="AI148" s="34"/>
      <c r="AJ148" s="59"/>
      <c r="AK148" s="59"/>
      <c r="AL148" s="59"/>
      <c r="AM148" s="59"/>
      <c r="AN148" s="59"/>
      <c r="AO148" s="59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</row>
    <row r="149" spans="1:151" x14ac:dyDescent="0.2">
      <c r="A149" s="156"/>
      <c r="C149" s="157"/>
      <c r="G149" s="134"/>
      <c r="AI149" s="34"/>
      <c r="AJ149" s="59"/>
      <c r="AK149" s="59"/>
      <c r="AL149" s="59"/>
      <c r="AM149" s="59"/>
      <c r="AN149" s="59"/>
      <c r="AO149" s="59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</row>
    <row r="150" spans="1:151" x14ac:dyDescent="0.2">
      <c r="A150" s="156"/>
      <c r="C150" s="157"/>
      <c r="G150" s="134"/>
      <c r="AI150" s="34"/>
      <c r="AJ150" s="59"/>
      <c r="AK150" s="59"/>
      <c r="AL150" s="59"/>
      <c r="AM150" s="59"/>
      <c r="AN150" s="59"/>
      <c r="AO150" s="59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</row>
    <row r="151" spans="1:151" x14ac:dyDescent="0.2">
      <c r="A151" s="156"/>
      <c r="C151" s="157"/>
      <c r="G151" s="134"/>
      <c r="AI151" s="34"/>
      <c r="AJ151" s="59"/>
      <c r="AK151" s="59"/>
      <c r="AL151" s="59"/>
      <c r="AM151" s="59"/>
      <c r="AN151" s="59"/>
      <c r="AO151" s="59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</row>
    <row r="152" spans="1:151" x14ac:dyDescent="0.2">
      <c r="A152" s="156"/>
      <c r="C152" s="157"/>
      <c r="G152" s="134"/>
      <c r="AI152" s="34"/>
      <c r="AJ152" s="59"/>
      <c r="AK152" s="59"/>
      <c r="AL152" s="59"/>
      <c r="AM152" s="59"/>
      <c r="AN152" s="59"/>
      <c r="AO152" s="59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</row>
    <row r="153" spans="1:151" x14ac:dyDescent="0.2">
      <c r="A153" s="156"/>
      <c r="C153" s="157"/>
      <c r="G153" s="134"/>
      <c r="AI153" s="34"/>
      <c r="AJ153" s="59"/>
      <c r="AK153" s="59"/>
      <c r="AL153" s="59"/>
      <c r="AM153" s="59"/>
      <c r="AN153" s="59"/>
      <c r="AO153" s="59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</row>
    <row r="154" spans="1:151" x14ac:dyDescent="0.2">
      <c r="A154" s="156"/>
      <c r="C154" s="157"/>
      <c r="G154" s="134"/>
      <c r="AI154" s="34"/>
      <c r="AJ154" s="59"/>
      <c r="AK154" s="59"/>
      <c r="AL154" s="59"/>
      <c r="AM154" s="59"/>
      <c r="AN154" s="59"/>
      <c r="AO154" s="59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</row>
    <row r="155" spans="1:151" x14ac:dyDescent="0.2">
      <c r="A155" s="156"/>
      <c r="C155" s="157"/>
      <c r="G155" s="134"/>
      <c r="AI155" s="34"/>
      <c r="AJ155" s="59"/>
      <c r="AK155" s="59"/>
      <c r="AL155" s="59"/>
      <c r="AM155" s="59"/>
      <c r="AN155" s="59"/>
      <c r="AO155" s="59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</row>
    <row r="156" spans="1:151" x14ac:dyDescent="0.2">
      <c r="A156" s="156"/>
      <c r="C156" s="157"/>
      <c r="G156" s="134"/>
      <c r="AI156" s="34"/>
      <c r="AJ156" s="59"/>
      <c r="AK156" s="59"/>
      <c r="AL156" s="59"/>
      <c r="AM156" s="59"/>
      <c r="AN156" s="59"/>
      <c r="AO156" s="59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</row>
    <row r="157" spans="1:151" x14ac:dyDescent="0.2">
      <c r="A157" s="156"/>
      <c r="C157" s="157"/>
      <c r="G157" s="134"/>
      <c r="AI157" s="34"/>
      <c r="AJ157" s="59"/>
      <c r="AK157" s="59"/>
      <c r="AL157" s="59"/>
      <c r="AM157" s="59"/>
      <c r="AN157" s="59"/>
      <c r="AO157" s="59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</row>
    <row r="158" spans="1:151" x14ac:dyDescent="0.2">
      <c r="A158" s="156"/>
      <c r="C158" s="157"/>
      <c r="G158" s="134"/>
      <c r="AI158" s="34"/>
      <c r="AJ158" s="59"/>
      <c r="AK158" s="59"/>
      <c r="AL158" s="59"/>
      <c r="AM158" s="59"/>
      <c r="AN158" s="59"/>
      <c r="AO158" s="59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</row>
    <row r="159" spans="1:151" x14ac:dyDescent="0.2">
      <c r="A159" s="156"/>
      <c r="C159" s="157"/>
      <c r="G159" s="134"/>
      <c r="AI159" s="34"/>
      <c r="AJ159" s="59"/>
      <c r="AK159" s="59"/>
      <c r="AL159" s="59"/>
      <c r="AM159" s="59"/>
      <c r="AN159" s="59"/>
      <c r="AO159" s="59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</row>
    <row r="160" spans="1:151" x14ac:dyDescent="0.2">
      <c r="A160" s="156"/>
      <c r="C160" s="157"/>
      <c r="G160" s="134"/>
      <c r="AI160" s="34"/>
      <c r="AJ160" s="59"/>
      <c r="AK160" s="59"/>
      <c r="AL160" s="59"/>
      <c r="AM160" s="59"/>
      <c r="AN160" s="59"/>
      <c r="AO160" s="59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</row>
    <row r="161" spans="1:151" x14ac:dyDescent="0.2">
      <c r="A161" s="156"/>
      <c r="C161" s="157"/>
      <c r="G161" s="134"/>
      <c r="AI161" s="34"/>
      <c r="AJ161" s="59"/>
      <c r="AK161" s="59"/>
      <c r="AL161" s="59"/>
      <c r="AM161" s="59"/>
      <c r="AN161" s="59"/>
      <c r="AO161" s="59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</row>
    <row r="162" spans="1:151" x14ac:dyDescent="0.2">
      <c r="A162" s="156"/>
      <c r="C162" s="157"/>
      <c r="G162" s="134"/>
      <c r="AI162" s="34"/>
      <c r="AJ162" s="59"/>
      <c r="AK162" s="59"/>
      <c r="AL162" s="59"/>
      <c r="AM162" s="59"/>
      <c r="AN162" s="59"/>
      <c r="AO162" s="59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</row>
    <row r="163" spans="1:151" x14ac:dyDescent="0.2">
      <c r="A163" s="156"/>
      <c r="C163" s="157"/>
      <c r="G163" s="134"/>
      <c r="AI163" s="34"/>
      <c r="AJ163" s="59"/>
      <c r="AK163" s="59"/>
      <c r="AL163" s="59"/>
      <c r="AM163" s="59"/>
      <c r="AN163" s="59"/>
      <c r="AO163" s="59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</row>
    <row r="164" spans="1:151" x14ac:dyDescent="0.2">
      <c r="A164" s="156"/>
      <c r="C164" s="157"/>
      <c r="G164" s="134"/>
      <c r="AI164" s="34"/>
      <c r="AJ164" s="59"/>
      <c r="AK164" s="59"/>
      <c r="AL164" s="59"/>
      <c r="AM164" s="59"/>
      <c r="AN164" s="59"/>
      <c r="AO164" s="59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</row>
    <row r="165" spans="1:151" x14ac:dyDescent="0.2">
      <c r="A165" s="156"/>
      <c r="C165" s="157"/>
      <c r="G165" s="134"/>
      <c r="AI165" s="34"/>
      <c r="AJ165" s="59"/>
      <c r="AK165" s="59"/>
      <c r="AL165" s="59"/>
      <c r="AM165" s="59"/>
      <c r="AN165" s="59"/>
      <c r="AO165" s="59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</row>
    <row r="166" spans="1:151" x14ac:dyDescent="0.2">
      <c r="A166" s="156"/>
      <c r="C166" s="157"/>
      <c r="G166" s="134"/>
      <c r="AI166" s="34"/>
      <c r="AJ166" s="59"/>
      <c r="AK166" s="59"/>
      <c r="AL166" s="59"/>
      <c r="AM166" s="59"/>
      <c r="AN166" s="59"/>
      <c r="AO166" s="59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</row>
    <row r="167" spans="1:151" x14ac:dyDescent="0.2">
      <c r="A167" s="156"/>
      <c r="C167" s="157"/>
      <c r="G167" s="134"/>
      <c r="AI167" s="34"/>
      <c r="AJ167" s="59"/>
      <c r="AK167" s="59"/>
      <c r="AL167" s="59"/>
      <c r="AM167" s="59"/>
      <c r="AN167" s="59"/>
      <c r="AO167" s="59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</row>
    <row r="168" spans="1:151" x14ac:dyDescent="0.2">
      <c r="A168" s="156"/>
      <c r="C168" s="157"/>
      <c r="G168" s="134"/>
      <c r="AI168" s="34"/>
      <c r="AJ168" s="59"/>
      <c r="AK168" s="59"/>
      <c r="AL168" s="59"/>
      <c r="AM168" s="59"/>
      <c r="AN168" s="59"/>
      <c r="AO168" s="59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</row>
    <row r="169" spans="1:151" x14ac:dyDescent="0.2">
      <c r="A169" s="156"/>
      <c r="C169" s="157"/>
      <c r="G169" s="134"/>
      <c r="AI169" s="34"/>
      <c r="AJ169" s="59"/>
      <c r="AK169" s="59"/>
      <c r="AL169" s="59"/>
      <c r="AM169" s="59"/>
      <c r="AN169" s="59"/>
      <c r="AO169" s="59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</row>
    <row r="170" spans="1:151" x14ac:dyDescent="0.2">
      <c r="A170" s="156"/>
      <c r="C170" s="157"/>
      <c r="G170" s="134"/>
      <c r="AI170" s="34"/>
      <c r="AJ170" s="59"/>
      <c r="AK170" s="59"/>
      <c r="AL170" s="59"/>
      <c r="AM170" s="59"/>
      <c r="AN170" s="59"/>
      <c r="AO170" s="59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</row>
    <row r="171" spans="1:151" x14ac:dyDescent="0.2">
      <c r="A171" s="156"/>
      <c r="C171" s="157"/>
      <c r="G171" s="134"/>
      <c r="AI171" s="34"/>
      <c r="AJ171" s="59"/>
      <c r="AK171" s="59"/>
      <c r="AL171" s="59"/>
      <c r="AM171" s="59"/>
      <c r="AN171" s="59"/>
      <c r="AO171" s="59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</row>
    <row r="172" spans="1:151" x14ac:dyDescent="0.2">
      <c r="A172" s="156"/>
      <c r="C172" s="157"/>
      <c r="G172" s="134"/>
      <c r="AI172" s="34"/>
      <c r="AJ172" s="59"/>
      <c r="AK172" s="59"/>
      <c r="AL172" s="59"/>
      <c r="AM172" s="59"/>
      <c r="AN172" s="59"/>
      <c r="AO172" s="59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</row>
    <row r="173" spans="1:151" x14ac:dyDescent="0.2">
      <c r="A173" s="156"/>
      <c r="C173" s="157"/>
      <c r="G173" s="134"/>
      <c r="AI173" s="34"/>
      <c r="AJ173" s="59"/>
      <c r="AK173" s="59"/>
      <c r="AL173" s="59"/>
      <c r="AM173" s="59"/>
      <c r="AN173" s="59"/>
      <c r="AO173" s="59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</row>
  </sheetData>
  <sheetProtection algorithmName="SHA-512" hashValue="GQCgx0Ntr2cMMePGgFuWPno3vKLoPGmkS54LvuspPOfLn/DvpdolejyblhFpsbgRmwYwrj5THe/0IyfjsnQ60A==" saltValue="2EY28XSmjmIUggomFxLq0g==" spinCount="100000" sheet="1" objects="1" scenarios="1" selectLockedCells="1" selectUnlockedCells="1"/>
  <mergeCells count="23">
    <mergeCell ref="A91:C91"/>
    <mergeCell ref="A92:C92"/>
    <mergeCell ref="A60:B60"/>
    <mergeCell ref="A61:AH61"/>
    <mergeCell ref="A73:B73"/>
    <mergeCell ref="A29:B29"/>
    <mergeCell ref="A1:K1"/>
    <mergeCell ref="G3:N4"/>
    <mergeCell ref="O3:S3"/>
    <mergeCell ref="AD3:AH4"/>
    <mergeCell ref="AA4:AB4"/>
    <mergeCell ref="A7:AH7"/>
    <mergeCell ref="A16:B16"/>
    <mergeCell ref="A17:AH17"/>
    <mergeCell ref="Y3:AC3"/>
    <mergeCell ref="T3:X3"/>
    <mergeCell ref="A88:AH88"/>
    <mergeCell ref="A74:AH74"/>
    <mergeCell ref="A30:AH30"/>
    <mergeCell ref="A42:B42"/>
    <mergeCell ref="A43:AH43"/>
    <mergeCell ref="A47:B47"/>
    <mergeCell ref="A48:AH48"/>
  </mergeCells>
  <printOptions horizontalCentered="1" gridLinesSet="0"/>
  <pageMargins left="0.23622047244094491" right="0.23622047244094491" top="0.59055118110236227" bottom="0.59055118110236227" header="0.19685039370078741" footer="0"/>
  <pageSetup paperSize="9" scale="79" fitToHeight="0" orientation="landscape" cellComments="asDisplayed" r:id="rId1"/>
  <headerFooter differentFirst="1" scaleWithDoc="0" alignWithMargins="0">
    <oddHeader xml:space="preserve">&amp;C
</oddHeader>
  </headerFooter>
  <rowBreaks count="2" manualBreakCount="2">
    <brk id="42" max="30" man="1"/>
    <brk id="87" max="3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D5F35-0312-4F98-AFA1-AABB6ABC3A28}">
  <sheetPr transitionEntry="1">
    <tabColor rgb="FFFF0000"/>
  </sheetPr>
  <dimension ref="A1:EQ228"/>
  <sheetViews>
    <sheetView showGridLines="0" showZeros="0" zoomScaleNormal="100" zoomScaleSheetLayoutView="130" workbookViewId="0">
      <pane ySplit="5" topLeftCell="A6" activePane="bottomLeft" state="frozen"/>
      <selection pane="bottomLeft" activeCell="B8" sqref="B8"/>
    </sheetView>
  </sheetViews>
  <sheetFormatPr defaultColWidth="9.140625" defaultRowHeight="15" x14ac:dyDescent="0.2"/>
  <cols>
    <col min="1" max="1" width="6.7109375" style="143" customWidth="1"/>
    <col min="2" max="2" width="21.140625" style="144" customWidth="1"/>
    <col min="3" max="3" width="14.85546875" style="145" customWidth="1"/>
    <col min="4" max="4" width="3.7109375" style="252" customWidth="1"/>
    <col min="5" max="6" width="3.7109375" style="1" customWidth="1"/>
    <col min="7" max="7" width="5.85546875" style="1" customWidth="1"/>
    <col min="8" max="8" width="3.7109375" style="1" customWidth="1"/>
    <col min="9" max="9" width="4.5703125" style="1" customWidth="1"/>
    <col min="10" max="10" width="4.42578125" style="1" customWidth="1"/>
    <col min="11" max="18" width="3.7109375" style="1" customWidth="1"/>
    <col min="19" max="19" width="3.42578125" style="259" customWidth="1"/>
    <col min="20" max="23" width="3.7109375" style="1" customWidth="1"/>
    <col min="24" max="24" width="3.7109375" style="259" customWidth="1"/>
    <col min="25" max="28" width="3.7109375" style="1" customWidth="1"/>
    <col min="29" max="29" width="3.7109375" style="259" customWidth="1"/>
    <col min="30" max="30" width="3.7109375" style="1" customWidth="1"/>
    <col min="31" max="31" width="9.140625" style="29" customWidth="1"/>
    <col min="32" max="32" width="6.140625" style="1" customWidth="1"/>
    <col min="33" max="33" width="15.42578125" style="29" customWidth="1"/>
    <col min="34" max="34" width="6" style="1" customWidth="1"/>
    <col min="35" max="37" width="9.140625" style="91"/>
    <col min="38" max="16384" width="9.140625" style="1"/>
  </cols>
  <sheetData>
    <row r="1" spans="1:62" x14ac:dyDescent="0.2">
      <c r="A1" s="437" t="s">
        <v>165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P1" s="248" t="s">
        <v>199</v>
      </c>
      <c r="S1" s="115"/>
      <c r="X1" s="115"/>
      <c r="AC1" s="115"/>
      <c r="AI1" s="1"/>
      <c r="AJ1" s="1"/>
      <c r="AK1" s="1"/>
    </row>
    <row r="2" spans="1:62" ht="20.100000000000001" customHeight="1" thickBot="1" x14ac:dyDescent="0.25">
      <c r="A2" s="140" t="s">
        <v>200</v>
      </c>
      <c r="B2" s="141"/>
      <c r="C2" s="142"/>
      <c r="D2" s="1"/>
      <c r="Q2" s="31"/>
      <c r="S2" s="115"/>
      <c r="T2" s="31"/>
      <c r="V2" s="31"/>
      <c r="X2" s="115"/>
      <c r="Y2" s="31"/>
      <c r="AA2" s="31"/>
      <c r="AC2" s="115"/>
      <c r="AD2" s="31"/>
      <c r="AF2" s="1" t="s">
        <v>163</v>
      </c>
      <c r="AI2" s="1"/>
      <c r="AJ2" s="1"/>
      <c r="AK2" s="1"/>
    </row>
    <row r="3" spans="1:62" ht="12.95" customHeight="1" thickTop="1" thickBot="1" x14ac:dyDescent="0.25">
      <c r="D3" s="1"/>
      <c r="F3" s="2"/>
      <c r="G3" s="418" t="s">
        <v>3</v>
      </c>
      <c r="H3" s="419"/>
      <c r="I3" s="419"/>
      <c r="J3" s="419"/>
      <c r="K3" s="419"/>
      <c r="L3" s="419"/>
      <c r="M3" s="419"/>
      <c r="N3" s="420"/>
      <c r="O3" s="418" t="s">
        <v>0</v>
      </c>
      <c r="P3" s="419"/>
      <c r="Q3" s="419"/>
      <c r="R3" s="419"/>
      <c r="S3" s="420"/>
      <c r="T3" s="404" t="s">
        <v>1</v>
      </c>
      <c r="U3" s="405"/>
      <c r="V3" s="405"/>
      <c r="W3" s="405"/>
      <c r="X3" s="438"/>
      <c r="Y3" s="404" t="s">
        <v>2</v>
      </c>
      <c r="Z3" s="405"/>
      <c r="AA3" s="405"/>
      <c r="AB3" s="405"/>
      <c r="AC3" s="406"/>
      <c r="AD3" s="424" t="s">
        <v>31</v>
      </c>
      <c r="AE3" s="425"/>
      <c r="AF3" s="425"/>
      <c r="AG3" s="425"/>
      <c r="AH3" s="426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</row>
    <row r="4" spans="1:62" ht="16.5" customHeight="1" thickTop="1" thickBot="1" x14ac:dyDescent="0.25">
      <c r="D4" s="1"/>
      <c r="F4" s="2"/>
      <c r="G4" s="421"/>
      <c r="H4" s="422"/>
      <c r="I4" s="422"/>
      <c r="J4" s="422"/>
      <c r="K4" s="422"/>
      <c r="L4" s="422"/>
      <c r="M4" s="422"/>
      <c r="N4" s="423"/>
      <c r="O4" s="3" t="s">
        <v>4</v>
      </c>
      <c r="P4" s="3"/>
      <c r="Q4" s="3" t="s">
        <v>5</v>
      </c>
      <c r="R4" s="3"/>
      <c r="S4" s="318"/>
      <c r="T4" s="3" t="s">
        <v>6</v>
      </c>
      <c r="U4" s="3"/>
      <c r="V4" s="404" t="s">
        <v>7</v>
      </c>
      <c r="W4" s="406"/>
      <c r="X4" s="319"/>
      <c r="Y4" s="317" t="s">
        <v>8</v>
      </c>
      <c r="Z4" s="4"/>
      <c r="AA4" s="404" t="s">
        <v>9</v>
      </c>
      <c r="AB4" s="430"/>
      <c r="AC4" s="320"/>
      <c r="AD4" s="427"/>
      <c r="AE4" s="428"/>
      <c r="AF4" s="428"/>
      <c r="AG4" s="428"/>
      <c r="AH4" s="429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</row>
    <row r="5" spans="1:62" s="32" customFormat="1" ht="200.25" customHeight="1" thickTop="1" thickBot="1" x14ac:dyDescent="0.25">
      <c r="A5" s="146" t="s">
        <v>10</v>
      </c>
      <c r="B5" s="321" t="s">
        <v>16</v>
      </c>
      <c r="C5" s="148" t="s">
        <v>32</v>
      </c>
      <c r="D5" s="253" t="s">
        <v>13</v>
      </c>
      <c r="E5" s="35" t="s">
        <v>23</v>
      </c>
      <c r="F5" s="35" t="s">
        <v>24</v>
      </c>
      <c r="G5" s="36" t="s">
        <v>11</v>
      </c>
      <c r="H5" s="37" t="s">
        <v>18</v>
      </c>
      <c r="I5" s="38" t="s">
        <v>19</v>
      </c>
      <c r="J5" s="38" t="s">
        <v>20</v>
      </c>
      <c r="K5" s="38" t="s">
        <v>21</v>
      </c>
      <c r="L5" s="38" t="s">
        <v>22</v>
      </c>
      <c r="M5" s="39" t="s">
        <v>28</v>
      </c>
      <c r="N5" s="40" t="s">
        <v>27</v>
      </c>
      <c r="O5" s="37" t="s">
        <v>12</v>
      </c>
      <c r="P5" s="41" t="s">
        <v>15</v>
      </c>
      <c r="Q5" s="37" t="s">
        <v>12</v>
      </c>
      <c r="R5" s="41" t="s">
        <v>15</v>
      </c>
      <c r="S5" s="260" t="s">
        <v>167</v>
      </c>
      <c r="T5" s="37" t="s">
        <v>12</v>
      </c>
      <c r="U5" s="41" t="s">
        <v>15</v>
      </c>
      <c r="V5" s="37" t="s">
        <v>12</v>
      </c>
      <c r="W5" s="41" t="s">
        <v>15</v>
      </c>
      <c r="X5" s="322" t="s">
        <v>167</v>
      </c>
      <c r="Y5" s="37" t="s">
        <v>12</v>
      </c>
      <c r="Z5" s="43" t="s">
        <v>15</v>
      </c>
      <c r="AA5" s="44" t="s">
        <v>12</v>
      </c>
      <c r="AB5" s="43" t="s">
        <v>15</v>
      </c>
      <c r="AC5" s="260" t="s">
        <v>167</v>
      </c>
      <c r="AD5" s="323" t="s">
        <v>17</v>
      </c>
      <c r="AE5" s="324" t="s">
        <v>25</v>
      </c>
      <c r="AF5" s="325" t="s">
        <v>26</v>
      </c>
      <c r="AG5" s="249" t="s">
        <v>30</v>
      </c>
      <c r="AH5" s="325" t="s">
        <v>29</v>
      </c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J5" s="108"/>
    </row>
    <row r="6" spans="1:62" s="29" customFormat="1" ht="16.5" thickTop="1" thickBot="1" x14ac:dyDescent="0.25">
      <c r="A6" s="149">
        <v>1</v>
      </c>
      <c r="B6" s="149">
        <v>2</v>
      </c>
      <c r="C6" s="151">
        <v>3</v>
      </c>
      <c r="D6" s="254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30">
        <v>13</v>
      </c>
      <c r="N6" s="30">
        <v>14</v>
      </c>
      <c r="O6" s="26">
        <v>15</v>
      </c>
      <c r="P6" s="27">
        <v>16</v>
      </c>
      <c r="Q6" s="26">
        <v>17</v>
      </c>
      <c r="R6" s="27">
        <v>18</v>
      </c>
      <c r="S6" s="265"/>
      <c r="T6" s="26">
        <v>19</v>
      </c>
      <c r="U6" s="27">
        <v>20</v>
      </c>
      <c r="V6" s="26">
        <v>21</v>
      </c>
      <c r="W6" s="27">
        <v>22</v>
      </c>
      <c r="X6" s="265"/>
      <c r="Y6" s="26">
        <v>23</v>
      </c>
      <c r="Z6" s="27">
        <v>24</v>
      </c>
      <c r="AA6" s="26">
        <v>25</v>
      </c>
      <c r="AB6" s="27">
        <v>26</v>
      </c>
      <c r="AC6" s="266"/>
      <c r="AD6" s="93">
        <v>27</v>
      </c>
      <c r="AE6" s="27">
        <v>28</v>
      </c>
      <c r="AF6" s="27">
        <v>29</v>
      </c>
      <c r="AG6" s="27">
        <v>30</v>
      </c>
      <c r="AH6" s="27">
        <v>31</v>
      </c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J6" s="109"/>
    </row>
    <row r="7" spans="1:62" s="248" customFormat="1" ht="17.100000000000001" customHeight="1" thickTop="1" thickBot="1" x14ac:dyDescent="0.25">
      <c r="A7" s="407" t="s">
        <v>33</v>
      </c>
      <c r="B7" s="408"/>
      <c r="C7" s="408"/>
      <c r="D7" s="439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39"/>
      <c r="Y7" s="408"/>
      <c r="Z7" s="408"/>
      <c r="AA7" s="408"/>
      <c r="AB7" s="408"/>
      <c r="AC7" s="439"/>
      <c r="AD7" s="408"/>
      <c r="AE7" s="408"/>
      <c r="AF7" s="408"/>
      <c r="AG7" s="408"/>
      <c r="AH7" s="409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J7" s="110"/>
    </row>
    <row r="8" spans="1:62" ht="17.25" customHeight="1" thickTop="1" x14ac:dyDescent="0.2">
      <c r="A8" s="313">
        <v>1</v>
      </c>
      <c r="B8" s="326" t="s">
        <v>34</v>
      </c>
      <c r="C8" s="193" t="s">
        <v>214</v>
      </c>
      <c r="D8" s="68">
        <v>6</v>
      </c>
      <c r="E8" s="212">
        <v>1</v>
      </c>
      <c r="F8" s="314"/>
      <c r="G8" s="79">
        <f>SUM(H8:N8)</f>
        <v>36</v>
      </c>
      <c r="H8" s="19">
        <f>O8+Q8+T8+V8+Y8+AA8</f>
        <v>18</v>
      </c>
      <c r="I8" s="19">
        <f>P8+R8+U8+W8+Z8+AB8</f>
        <v>18</v>
      </c>
      <c r="J8" s="8"/>
      <c r="K8" s="19"/>
      <c r="L8" s="19"/>
      <c r="M8" s="19"/>
      <c r="N8" s="19"/>
      <c r="O8" s="18">
        <v>18</v>
      </c>
      <c r="P8" s="20">
        <v>18</v>
      </c>
      <c r="Q8" s="18"/>
      <c r="R8" s="20"/>
      <c r="S8" s="272">
        <v>6</v>
      </c>
      <c r="T8" s="18"/>
      <c r="U8" s="20"/>
      <c r="V8" s="18"/>
      <c r="W8" s="20"/>
      <c r="X8" s="272"/>
      <c r="Y8" s="18"/>
      <c r="Z8" s="20"/>
      <c r="AA8" s="18"/>
      <c r="AB8" s="20"/>
      <c r="AC8" s="277"/>
      <c r="AD8" s="315"/>
      <c r="AE8" s="85">
        <f>((SUM(O8:AB8)-S8-X8)+((SUM(O8:AB8)-S8-X8)/9)*4+IF(E8&gt;0,2,0))/25</f>
        <v>2.16</v>
      </c>
      <c r="AF8" s="67"/>
      <c r="AG8" s="15">
        <f>D8</f>
        <v>6</v>
      </c>
      <c r="AH8" s="67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</row>
    <row r="9" spans="1:62" ht="24" x14ac:dyDescent="0.2">
      <c r="A9" s="161">
        <v>2</v>
      </c>
      <c r="B9" s="327" t="s">
        <v>241</v>
      </c>
      <c r="C9" s="160" t="s">
        <v>213</v>
      </c>
      <c r="D9" s="61">
        <v>6</v>
      </c>
      <c r="E9" s="203">
        <v>2</v>
      </c>
      <c r="F9" s="205"/>
      <c r="G9" s="77">
        <f t="shared" ref="G9:G14" si="0">SUM(H9:N9)</f>
        <v>36</v>
      </c>
      <c r="H9" s="42">
        <f>O9+Q9+T9+V9+Y9+AA9</f>
        <v>18</v>
      </c>
      <c r="I9" s="42">
        <f>P9+R9+U9+W9+Z9+AB9</f>
        <v>18</v>
      </c>
      <c r="J9" s="8"/>
      <c r="K9" s="42"/>
      <c r="L9" s="42"/>
      <c r="M9" s="42"/>
      <c r="N9" s="42"/>
      <c r="O9" s="7"/>
      <c r="P9" s="9"/>
      <c r="Q9" s="7">
        <v>18</v>
      </c>
      <c r="R9" s="9">
        <v>18</v>
      </c>
      <c r="S9" s="261">
        <v>6</v>
      </c>
      <c r="T9" s="7"/>
      <c r="U9" s="9"/>
      <c r="V9" s="7"/>
      <c r="W9" s="9"/>
      <c r="X9" s="261"/>
      <c r="Y9" s="7"/>
      <c r="Z9" s="9"/>
      <c r="AA9" s="7"/>
      <c r="AB9" s="9"/>
      <c r="AC9" s="269"/>
      <c r="AD9" s="95"/>
      <c r="AE9" s="85">
        <f>((SUM(O9:AB9)-S9-X9)+((SUM(O9:AB9)-S9-X9)/9)*4+IF(E9&gt;0,2,0))/25</f>
        <v>2.16</v>
      </c>
      <c r="AF9" s="45"/>
      <c r="AG9" s="5"/>
      <c r="AH9" s="45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</row>
    <row r="10" spans="1:62" x14ac:dyDescent="0.2">
      <c r="A10" s="161">
        <v>3</v>
      </c>
      <c r="B10" s="162" t="s">
        <v>79</v>
      </c>
      <c r="C10" s="163" t="s">
        <v>121</v>
      </c>
      <c r="D10" s="61">
        <v>2</v>
      </c>
      <c r="E10" s="206"/>
      <c r="F10" s="207" t="s">
        <v>44</v>
      </c>
      <c r="G10" s="77">
        <f t="shared" si="0"/>
        <v>18</v>
      </c>
      <c r="H10" s="42">
        <f t="shared" ref="H10:H14" si="1">O10+Q10+T10+V10+Y10+AA10</f>
        <v>0</v>
      </c>
      <c r="I10" s="42"/>
      <c r="J10" s="8"/>
      <c r="K10" s="12"/>
      <c r="L10" s="12">
        <f>P10+R10+U10+W10+AB10</f>
        <v>18</v>
      </c>
      <c r="M10" s="12"/>
      <c r="N10" s="12"/>
      <c r="O10" s="11"/>
      <c r="P10" s="13">
        <v>18</v>
      </c>
      <c r="Q10" s="11"/>
      <c r="R10" s="13"/>
      <c r="S10" s="270">
        <v>2</v>
      </c>
      <c r="T10" s="11"/>
      <c r="U10" s="13"/>
      <c r="V10" s="11"/>
      <c r="W10" s="13"/>
      <c r="X10" s="270"/>
      <c r="Y10" s="11"/>
      <c r="Z10" s="13"/>
      <c r="AA10" s="11"/>
      <c r="AB10" s="13"/>
      <c r="AC10" s="271"/>
      <c r="AD10" s="95"/>
      <c r="AE10" s="85">
        <f t="shared" ref="AE10:AE14" si="2">((SUM(O10:AB10)-S10-X10)+((SUM(O10:AB10)-S10-X10)/9)*4+IF(E10&gt;0,2,0))/25</f>
        <v>1.04</v>
      </c>
      <c r="AF10" s="45"/>
      <c r="AG10" s="5"/>
      <c r="AH10" s="45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J10" s="91"/>
    </row>
    <row r="11" spans="1:62" x14ac:dyDescent="0.2">
      <c r="A11" s="161">
        <v>4</v>
      </c>
      <c r="B11" s="162" t="s">
        <v>266</v>
      </c>
      <c r="C11" s="163" t="s">
        <v>122</v>
      </c>
      <c r="D11" s="61">
        <v>2</v>
      </c>
      <c r="E11" s="206"/>
      <c r="F11" s="207" t="s">
        <v>35</v>
      </c>
      <c r="G11" s="77">
        <f t="shared" si="0"/>
        <v>27</v>
      </c>
      <c r="H11" s="42">
        <f t="shared" si="1"/>
        <v>0</v>
      </c>
      <c r="I11" s="42"/>
      <c r="J11" s="8"/>
      <c r="K11" s="12"/>
      <c r="L11" s="12">
        <f>P11+R11+U11+W11+AB11</f>
        <v>27</v>
      </c>
      <c r="M11" s="12"/>
      <c r="N11" s="12"/>
      <c r="O11" s="11"/>
      <c r="P11" s="13"/>
      <c r="Q11" s="11"/>
      <c r="R11" s="13">
        <v>27</v>
      </c>
      <c r="S11" s="270">
        <v>2</v>
      </c>
      <c r="T11" s="11"/>
      <c r="U11" s="13"/>
      <c r="V11" s="11"/>
      <c r="W11" s="13"/>
      <c r="X11" s="270"/>
      <c r="Y11" s="11"/>
      <c r="Z11" s="13"/>
      <c r="AA11" s="11"/>
      <c r="AB11" s="13"/>
      <c r="AC11" s="271"/>
      <c r="AD11" s="95"/>
      <c r="AE11" s="85">
        <f t="shared" si="2"/>
        <v>1.56</v>
      </c>
      <c r="AF11" s="45"/>
      <c r="AG11" s="5"/>
      <c r="AH11" s="45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J11" s="91"/>
    </row>
    <row r="12" spans="1:62" x14ac:dyDescent="0.2">
      <c r="A12" s="161">
        <v>5</v>
      </c>
      <c r="B12" s="162" t="s">
        <v>267</v>
      </c>
      <c r="C12" s="163" t="s">
        <v>279</v>
      </c>
      <c r="D12" s="61">
        <v>2</v>
      </c>
      <c r="E12" s="206"/>
      <c r="F12" s="207" t="s">
        <v>37</v>
      </c>
      <c r="G12" s="77">
        <f t="shared" si="0"/>
        <v>18</v>
      </c>
      <c r="H12" s="42">
        <f t="shared" si="1"/>
        <v>0</v>
      </c>
      <c r="I12" s="42"/>
      <c r="J12" s="8"/>
      <c r="K12" s="12"/>
      <c r="L12" s="12">
        <f>P12+R12+U12+W12+AB12</f>
        <v>18</v>
      </c>
      <c r="M12" s="12"/>
      <c r="N12" s="12"/>
      <c r="O12" s="11"/>
      <c r="P12" s="13"/>
      <c r="Q12" s="11"/>
      <c r="R12" s="13"/>
      <c r="S12" s="270"/>
      <c r="T12" s="11"/>
      <c r="U12" s="13">
        <v>18</v>
      </c>
      <c r="V12" s="11"/>
      <c r="W12" s="13"/>
      <c r="X12" s="270">
        <v>2</v>
      </c>
      <c r="Y12" s="11"/>
      <c r="Z12" s="13"/>
      <c r="AA12" s="11"/>
      <c r="AB12" s="13"/>
      <c r="AC12" s="271"/>
      <c r="AD12" s="95"/>
      <c r="AE12" s="85">
        <f t="shared" si="2"/>
        <v>1.04</v>
      </c>
      <c r="AF12" s="45"/>
      <c r="AG12" s="5"/>
      <c r="AH12" s="45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J12" s="91"/>
    </row>
    <row r="13" spans="1:62" x14ac:dyDescent="0.2">
      <c r="A13" s="161">
        <v>6</v>
      </c>
      <c r="B13" s="162" t="s">
        <v>268</v>
      </c>
      <c r="C13" s="163" t="s">
        <v>280</v>
      </c>
      <c r="D13" s="61">
        <v>2</v>
      </c>
      <c r="E13" s="206" t="s">
        <v>36</v>
      </c>
      <c r="F13" s="207"/>
      <c r="G13" s="77">
        <f t="shared" si="0"/>
        <v>27</v>
      </c>
      <c r="H13" s="42">
        <f t="shared" si="1"/>
        <v>0</v>
      </c>
      <c r="I13" s="42"/>
      <c r="J13" s="24"/>
      <c r="K13" s="12"/>
      <c r="L13" s="12">
        <f>P13+R13+U13+W13+AB13</f>
        <v>27</v>
      </c>
      <c r="M13" s="12"/>
      <c r="N13" s="12"/>
      <c r="O13" s="11"/>
      <c r="P13" s="13"/>
      <c r="Q13" s="11"/>
      <c r="R13" s="13"/>
      <c r="S13" s="270"/>
      <c r="T13" s="11"/>
      <c r="U13" s="13"/>
      <c r="V13" s="11"/>
      <c r="W13" s="13">
        <v>27</v>
      </c>
      <c r="X13" s="270">
        <v>2</v>
      </c>
      <c r="Y13" s="11"/>
      <c r="Z13" s="13"/>
      <c r="AA13" s="11"/>
      <c r="AB13" s="13"/>
      <c r="AC13" s="271"/>
      <c r="AD13" s="95"/>
      <c r="AE13" s="85">
        <f t="shared" si="2"/>
        <v>1.64</v>
      </c>
      <c r="AF13" s="45"/>
      <c r="AG13" s="5"/>
      <c r="AH13" s="45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J13" s="91"/>
    </row>
    <row r="14" spans="1:62" ht="15.75" thickBot="1" x14ac:dyDescent="0.25">
      <c r="A14" s="161">
        <v>7</v>
      </c>
      <c r="B14" s="328" t="s">
        <v>38</v>
      </c>
      <c r="C14" s="163" t="s">
        <v>123</v>
      </c>
      <c r="D14" s="61">
        <v>1</v>
      </c>
      <c r="E14" s="208">
        <v>6</v>
      </c>
      <c r="F14" s="209"/>
      <c r="G14" s="77">
        <f t="shared" si="0"/>
        <v>9</v>
      </c>
      <c r="H14" s="42">
        <f t="shared" si="1"/>
        <v>9</v>
      </c>
      <c r="I14" s="42">
        <f>P14+R14+U14+W14+Z14+AB14</f>
        <v>0</v>
      </c>
      <c r="J14" s="24"/>
      <c r="K14" s="12"/>
      <c r="L14" s="12"/>
      <c r="M14" s="12"/>
      <c r="N14" s="12"/>
      <c r="O14" s="11"/>
      <c r="P14" s="13"/>
      <c r="Q14" s="11"/>
      <c r="R14" s="13"/>
      <c r="S14" s="270"/>
      <c r="T14" s="11"/>
      <c r="U14" s="13"/>
      <c r="V14" s="11"/>
      <c r="W14" s="13"/>
      <c r="X14" s="270"/>
      <c r="Y14" s="11"/>
      <c r="Z14" s="13"/>
      <c r="AA14" s="11">
        <v>9</v>
      </c>
      <c r="AB14" s="13"/>
      <c r="AC14" s="271">
        <v>1</v>
      </c>
      <c r="AD14" s="95"/>
      <c r="AE14" s="85">
        <f t="shared" si="2"/>
        <v>0.6</v>
      </c>
      <c r="AF14" s="45"/>
      <c r="AG14" s="5"/>
      <c r="AH14" s="45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</row>
    <row r="15" spans="1:62" s="120" customFormat="1" ht="17.100000000000001" customHeight="1" thickTop="1" thickBot="1" x14ac:dyDescent="0.25">
      <c r="A15" s="413" t="s">
        <v>11</v>
      </c>
      <c r="B15" s="414"/>
      <c r="C15" s="245"/>
      <c r="D15" s="104">
        <f>SUM(D8:D14)</f>
        <v>21</v>
      </c>
      <c r="E15" s="62">
        <f>COUNTA(E8:E14)</f>
        <v>4</v>
      </c>
      <c r="F15" s="63">
        <f>COUNTA(F8:F14)</f>
        <v>3</v>
      </c>
      <c r="G15" s="69">
        <f t="shared" ref="G15:AH15" si="3">SUM(G8:G14)</f>
        <v>171</v>
      </c>
      <c r="H15" s="71">
        <f t="shared" si="3"/>
        <v>45</v>
      </c>
      <c r="I15" s="72">
        <f t="shared" si="3"/>
        <v>36</v>
      </c>
      <c r="J15" s="65">
        <f t="shared" si="3"/>
        <v>0</v>
      </c>
      <c r="K15" s="65">
        <f t="shared" si="3"/>
        <v>0</v>
      </c>
      <c r="L15" s="65">
        <f t="shared" si="3"/>
        <v>90</v>
      </c>
      <c r="M15" s="65">
        <f t="shared" si="3"/>
        <v>0</v>
      </c>
      <c r="N15" s="66">
        <f t="shared" si="3"/>
        <v>0</v>
      </c>
      <c r="O15" s="64">
        <f t="shared" si="3"/>
        <v>18</v>
      </c>
      <c r="P15" s="64">
        <f t="shared" si="3"/>
        <v>36</v>
      </c>
      <c r="Q15" s="64">
        <f t="shared" si="3"/>
        <v>18</v>
      </c>
      <c r="R15" s="64">
        <f t="shared" si="3"/>
        <v>45</v>
      </c>
      <c r="S15" s="262">
        <f t="shared" si="3"/>
        <v>16</v>
      </c>
      <c r="T15" s="64">
        <f t="shared" si="3"/>
        <v>0</v>
      </c>
      <c r="U15" s="64">
        <f t="shared" si="3"/>
        <v>18</v>
      </c>
      <c r="V15" s="64">
        <f t="shared" si="3"/>
        <v>0</v>
      </c>
      <c r="W15" s="64">
        <f t="shared" si="3"/>
        <v>27</v>
      </c>
      <c r="X15" s="262">
        <f t="shared" si="3"/>
        <v>4</v>
      </c>
      <c r="Y15" s="64">
        <f t="shared" si="3"/>
        <v>0</v>
      </c>
      <c r="Z15" s="64">
        <f t="shared" si="3"/>
        <v>0</v>
      </c>
      <c r="AA15" s="64">
        <f t="shared" si="3"/>
        <v>9</v>
      </c>
      <c r="AB15" s="64">
        <f t="shared" si="3"/>
        <v>0</v>
      </c>
      <c r="AC15" s="262">
        <f t="shared" si="3"/>
        <v>1</v>
      </c>
      <c r="AD15" s="64">
        <f t="shared" si="3"/>
        <v>0</v>
      </c>
      <c r="AE15" s="83">
        <f t="shared" si="3"/>
        <v>10.199999999999999</v>
      </c>
      <c r="AF15" s="66">
        <f t="shared" si="3"/>
        <v>0</v>
      </c>
      <c r="AG15" s="66">
        <f t="shared" si="3"/>
        <v>6</v>
      </c>
      <c r="AH15" s="66">
        <f t="shared" si="3"/>
        <v>0</v>
      </c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J15" s="244"/>
    </row>
    <row r="16" spans="1:62" ht="17.100000000000001" customHeight="1" thickTop="1" thickBot="1" x14ac:dyDescent="0.25">
      <c r="A16" s="407" t="s">
        <v>40</v>
      </c>
      <c r="B16" s="408"/>
      <c r="C16" s="408"/>
      <c r="D16" s="439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  <c r="W16" s="408"/>
      <c r="X16" s="439"/>
      <c r="Y16" s="408"/>
      <c r="Z16" s="408"/>
      <c r="AA16" s="408"/>
      <c r="AB16" s="408"/>
      <c r="AC16" s="439"/>
      <c r="AD16" s="408"/>
      <c r="AE16" s="408"/>
      <c r="AF16" s="408"/>
      <c r="AG16" s="408"/>
      <c r="AH16" s="409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</row>
    <row r="17" spans="1:62" ht="11.25" customHeight="1" thickTop="1" x14ac:dyDescent="0.2">
      <c r="A17" s="165">
        <v>8</v>
      </c>
      <c r="B17" s="329" t="s">
        <v>41</v>
      </c>
      <c r="C17" s="167" t="s">
        <v>215</v>
      </c>
      <c r="D17" s="68">
        <v>6</v>
      </c>
      <c r="E17" s="212">
        <v>1</v>
      </c>
      <c r="F17" s="213"/>
      <c r="G17" s="19">
        <f>SUM(H17:N17)</f>
        <v>36</v>
      </c>
      <c r="H17" s="19">
        <f t="shared" ref="H17:I21" si="4">O17+Q17+T17+V17+Y17+AA17</f>
        <v>18</v>
      </c>
      <c r="I17" s="19">
        <f t="shared" si="4"/>
        <v>18</v>
      </c>
      <c r="J17" s="19"/>
      <c r="K17" s="74"/>
      <c r="L17" s="19"/>
      <c r="M17" s="19"/>
      <c r="N17" s="19"/>
      <c r="O17" s="214">
        <v>18</v>
      </c>
      <c r="P17" s="215">
        <v>18</v>
      </c>
      <c r="Q17" s="214"/>
      <c r="R17" s="215"/>
      <c r="S17" s="272">
        <v>6</v>
      </c>
      <c r="T17" s="214"/>
      <c r="U17" s="215"/>
      <c r="V17" s="214"/>
      <c r="W17" s="215"/>
      <c r="X17" s="272"/>
      <c r="Y17" s="214"/>
      <c r="Z17" s="215"/>
      <c r="AA17" s="214"/>
      <c r="AB17" s="215"/>
      <c r="AC17" s="272"/>
      <c r="AD17" s="98"/>
      <c r="AE17" s="85">
        <f t="shared" ref="AE17:AE27" si="5">((SUM(O17:AB17)-S17-X17)+((SUM(O17:AB17)-S17-X17)/9)*4+IF(E17&gt;0,2,0))/25</f>
        <v>2.16</v>
      </c>
      <c r="AF17" s="67"/>
      <c r="AG17" s="15"/>
      <c r="AH17" s="67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</row>
    <row r="18" spans="1:62" ht="12" customHeight="1" x14ac:dyDescent="0.2">
      <c r="A18" s="168">
        <v>9</v>
      </c>
      <c r="B18" s="330" t="s">
        <v>42</v>
      </c>
      <c r="C18" s="170" t="s">
        <v>216</v>
      </c>
      <c r="D18" s="68">
        <v>5</v>
      </c>
      <c r="E18" s="203">
        <v>3</v>
      </c>
      <c r="F18" s="216"/>
      <c r="G18" s="42">
        <f t="shared" ref="G18:G27" si="6">SUM(H18:N18)</f>
        <v>27</v>
      </c>
      <c r="H18" s="42">
        <f t="shared" si="4"/>
        <v>9</v>
      </c>
      <c r="I18" s="42">
        <f t="shared" si="4"/>
        <v>18</v>
      </c>
      <c r="J18" s="42"/>
      <c r="K18" s="24"/>
      <c r="L18" s="42"/>
      <c r="M18" s="42"/>
      <c r="N18" s="42"/>
      <c r="O18" s="217"/>
      <c r="P18" s="218"/>
      <c r="Q18" s="217"/>
      <c r="R18" s="218"/>
      <c r="S18" s="261"/>
      <c r="T18" s="217">
        <v>9</v>
      </c>
      <c r="U18" s="218">
        <v>18</v>
      </c>
      <c r="V18" s="217"/>
      <c r="W18" s="218"/>
      <c r="X18" s="261">
        <v>5</v>
      </c>
      <c r="Y18" s="217"/>
      <c r="Z18" s="218"/>
      <c r="AA18" s="217"/>
      <c r="AB18" s="218"/>
      <c r="AC18" s="261"/>
      <c r="AD18" s="99"/>
      <c r="AE18" s="85">
        <f t="shared" si="5"/>
        <v>1.64</v>
      </c>
      <c r="AF18" s="45"/>
      <c r="AG18" s="5"/>
      <c r="AH18" s="45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</row>
    <row r="19" spans="1:62" ht="16.5" customHeight="1" x14ac:dyDescent="0.2">
      <c r="A19" s="171">
        <v>10</v>
      </c>
      <c r="B19" s="331" t="s">
        <v>202</v>
      </c>
      <c r="C19" s="160" t="s">
        <v>124</v>
      </c>
      <c r="D19" s="68">
        <v>6</v>
      </c>
      <c r="E19" s="5">
        <v>5</v>
      </c>
      <c r="F19" s="219"/>
      <c r="G19" s="42">
        <f t="shared" si="6"/>
        <v>36</v>
      </c>
      <c r="H19" s="42">
        <f t="shared" si="4"/>
        <v>18</v>
      </c>
      <c r="I19" s="42">
        <f t="shared" si="4"/>
        <v>18</v>
      </c>
      <c r="J19" s="42"/>
      <c r="K19" s="74"/>
      <c r="L19" s="42"/>
      <c r="M19" s="42"/>
      <c r="N19" s="42"/>
      <c r="O19" s="217"/>
      <c r="P19" s="218"/>
      <c r="Q19" s="217"/>
      <c r="R19" s="218"/>
      <c r="S19" s="261"/>
      <c r="T19" s="217"/>
      <c r="U19" s="218"/>
      <c r="V19" s="217"/>
      <c r="W19" s="218"/>
      <c r="X19" s="261"/>
      <c r="Y19" s="217">
        <v>18</v>
      </c>
      <c r="Z19" s="218">
        <v>18</v>
      </c>
      <c r="AA19" s="217"/>
      <c r="AB19" s="218"/>
      <c r="AC19" s="261">
        <v>6</v>
      </c>
      <c r="AD19" s="99"/>
      <c r="AE19" s="85">
        <f t="shared" si="5"/>
        <v>2.16</v>
      </c>
      <c r="AF19" s="45"/>
      <c r="AG19" s="5">
        <f t="shared" ref="AG19:AG25" si="7">D19</f>
        <v>6</v>
      </c>
      <c r="AH19" s="45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</row>
    <row r="20" spans="1:62" s="60" customFormat="1" ht="14.25" customHeight="1" x14ac:dyDescent="0.2">
      <c r="A20" s="165">
        <v>11</v>
      </c>
      <c r="B20" s="172" t="s">
        <v>203</v>
      </c>
      <c r="C20" s="385" t="s">
        <v>217</v>
      </c>
      <c r="D20" s="257">
        <v>3</v>
      </c>
      <c r="E20" s="124"/>
      <c r="F20" s="386" t="s">
        <v>44</v>
      </c>
      <c r="G20" s="121">
        <f t="shared" si="6"/>
        <v>18</v>
      </c>
      <c r="H20" s="121">
        <f t="shared" si="4"/>
        <v>9</v>
      </c>
      <c r="I20" s="121">
        <f t="shared" si="4"/>
        <v>9</v>
      </c>
      <c r="J20" s="121"/>
      <c r="K20" s="387"/>
      <c r="L20" s="121"/>
      <c r="M20" s="121"/>
      <c r="N20" s="121"/>
      <c r="O20" s="388">
        <v>9</v>
      </c>
      <c r="P20" s="389">
        <v>9</v>
      </c>
      <c r="Q20" s="388"/>
      <c r="R20" s="389"/>
      <c r="S20" s="390">
        <v>3</v>
      </c>
      <c r="T20" s="388"/>
      <c r="U20" s="389"/>
      <c r="V20" s="388"/>
      <c r="W20" s="389"/>
      <c r="X20" s="390"/>
      <c r="Y20" s="388"/>
      <c r="Z20" s="389"/>
      <c r="AA20" s="388"/>
      <c r="AB20" s="389"/>
      <c r="AC20" s="390"/>
      <c r="AD20" s="391"/>
      <c r="AE20" s="392">
        <f t="shared" si="5"/>
        <v>1.04</v>
      </c>
      <c r="AF20" s="393"/>
      <c r="AG20" s="124">
        <f t="shared" si="7"/>
        <v>3</v>
      </c>
      <c r="AH20" s="393"/>
    </row>
    <row r="21" spans="1:62" s="60" customFormat="1" ht="12" customHeight="1" x14ac:dyDescent="0.2">
      <c r="A21" s="168">
        <v>12</v>
      </c>
      <c r="B21" s="172" t="s">
        <v>204</v>
      </c>
      <c r="C21" s="385" t="s">
        <v>218</v>
      </c>
      <c r="D21" s="257">
        <v>6</v>
      </c>
      <c r="E21" s="124">
        <v>2</v>
      </c>
      <c r="F21" s="394"/>
      <c r="G21" s="121">
        <f t="shared" si="6"/>
        <v>36</v>
      </c>
      <c r="H21" s="121">
        <f t="shared" si="4"/>
        <v>18</v>
      </c>
      <c r="I21" s="121">
        <f t="shared" si="4"/>
        <v>18</v>
      </c>
      <c r="J21" s="121"/>
      <c r="K21" s="387"/>
      <c r="L21" s="121"/>
      <c r="M21" s="121"/>
      <c r="N21" s="121"/>
      <c r="O21" s="388"/>
      <c r="P21" s="389"/>
      <c r="Q21" s="388">
        <v>18</v>
      </c>
      <c r="R21" s="389">
        <v>18</v>
      </c>
      <c r="S21" s="390">
        <v>6</v>
      </c>
      <c r="T21" s="388"/>
      <c r="U21" s="389"/>
      <c r="V21" s="388"/>
      <c r="W21" s="389"/>
      <c r="X21" s="390"/>
      <c r="Y21" s="388"/>
      <c r="Z21" s="389"/>
      <c r="AA21" s="388"/>
      <c r="AB21" s="389"/>
      <c r="AC21" s="390"/>
      <c r="AD21" s="391"/>
      <c r="AE21" s="392">
        <f t="shared" si="5"/>
        <v>2.16</v>
      </c>
      <c r="AF21" s="393"/>
      <c r="AG21" s="124">
        <f t="shared" si="7"/>
        <v>6</v>
      </c>
      <c r="AH21" s="393"/>
    </row>
    <row r="22" spans="1:62" s="60" customFormat="1" ht="13.5" customHeight="1" x14ac:dyDescent="0.2">
      <c r="A22" s="171">
        <v>13</v>
      </c>
      <c r="B22" s="174" t="s">
        <v>205</v>
      </c>
      <c r="C22" s="395" t="s">
        <v>219</v>
      </c>
      <c r="D22" s="257">
        <v>3</v>
      </c>
      <c r="E22" s="396"/>
      <c r="F22" s="394" t="s">
        <v>37</v>
      </c>
      <c r="G22" s="121">
        <v>18</v>
      </c>
      <c r="H22" s="121">
        <v>9</v>
      </c>
      <c r="I22" s="121">
        <v>9</v>
      </c>
      <c r="J22" s="121"/>
      <c r="K22" s="387"/>
      <c r="L22" s="121"/>
      <c r="M22" s="121"/>
      <c r="N22" s="121"/>
      <c r="O22" s="397"/>
      <c r="P22" s="398"/>
      <c r="Q22" s="397"/>
      <c r="R22" s="398"/>
      <c r="S22" s="399"/>
      <c r="T22" s="397">
        <v>9</v>
      </c>
      <c r="U22" s="398">
        <v>9</v>
      </c>
      <c r="V22" s="397"/>
      <c r="W22" s="398"/>
      <c r="X22" s="399">
        <v>3</v>
      </c>
      <c r="Y22" s="397"/>
      <c r="Z22" s="398"/>
      <c r="AA22" s="397"/>
      <c r="AB22" s="398"/>
      <c r="AC22" s="399"/>
      <c r="AD22" s="391"/>
      <c r="AE22" s="392">
        <f t="shared" si="5"/>
        <v>1.04</v>
      </c>
      <c r="AF22" s="393"/>
      <c r="AG22" s="124">
        <f t="shared" si="7"/>
        <v>3</v>
      </c>
      <c r="AH22" s="393"/>
    </row>
    <row r="23" spans="1:62" s="60" customFormat="1" ht="11.25" customHeight="1" x14ac:dyDescent="0.2">
      <c r="A23" s="165">
        <v>14</v>
      </c>
      <c r="B23" s="174" t="s">
        <v>206</v>
      </c>
      <c r="C23" s="395" t="s">
        <v>220</v>
      </c>
      <c r="D23" s="257">
        <v>6</v>
      </c>
      <c r="E23" s="396">
        <v>4</v>
      </c>
      <c r="F23" s="394"/>
      <c r="G23" s="121">
        <f t="shared" si="6"/>
        <v>36</v>
      </c>
      <c r="H23" s="121">
        <f t="shared" ref="H23:I27" si="8">O23+Q23+T23+V23+Y23+AA23</f>
        <v>18</v>
      </c>
      <c r="I23" s="121">
        <f t="shared" si="8"/>
        <v>18</v>
      </c>
      <c r="J23" s="121"/>
      <c r="K23" s="387"/>
      <c r="L23" s="121"/>
      <c r="M23" s="121"/>
      <c r="N23" s="121"/>
      <c r="O23" s="397"/>
      <c r="P23" s="398"/>
      <c r="Q23" s="397"/>
      <c r="R23" s="398"/>
      <c r="S23" s="399"/>
      <c r="T23" s="397"/>
      <c r="U23" s="398"/>
      <c r="V23" s="397">
        <v>18</v>
      </c>
      <c r="W23" s="398">
        <v>18</v>
      </c>
      <c r="X23" s="399">
        <v>6</v>
      </c>
      <c r="Y23" s="397"/>
      <c r="Z23" s="398"/>
      <c r="AA23" s="397"/>
      <c r="AB23" s="398"/>
      <c r="AC23" s="399"/>
      <c r="AD23" s="391"/>
      <c r="AE23" s="392">
        <f t="shared" si="5"/>
        <v>2.16</v>
      </c>
      <c r="AF23" s="393"/>
      <c r="AG23" s="124">
        <f t="shared" si="7"/>
        <v>6</v>
      </c>
      <c r="AH23" s="393"/>
    </row>
    <row r="24" spans="1:62" ht="26.25" customHeight="1" x14ac:dyDescent="0.2">
      <c r="A24" s="168">
        <v>15</v>
      </c>
      <c r="B24" s="332" t="s">
        <v>43</v>
      </c>
      <c r="C24" s="163" t="s">
        <v>221</v>
      </c>
      <c r="D24" s="68">
        <v>3</v>
      </c>
      <c r="E24" s="89"/>
      <c r="F24" s="207" t="s">
        <v>44</v>
      </c>
      <c r="G24" s="42">
        <f t="shared" si="6"/>
        <v>18</v>
      </c>
      <c r="H24" s="42">
        <f t="shared" si="8"/>
        <v>18</v>
      </c>
      <c r="I24" s="42">
        <f t="shared" si="8"/>
        <v>0</v>
      </c>
      <c r="J24" s="42"/>
      <c r="K24" s="24"/>
      <c r="L24" s="42"/>
      <c r="M24" s="42"/>
      <c r="N24" s="42"/>
      <c r="O24" s="220">
        <v>18</v>
      </c>
      <c r="P24" s="221"/>
      <c r="Q24" s="220"/>
      <c r="R24" s="221"/>
      <c r="S24" s="270">
        <v>3</v>
      </c>
      <c r="T24" s="220"/>
      <c r="U24" s="221"/>
      <c r="V24" s="220"/>
      <c r="W24" s="221"/>
      <c r="X24" s="270"/>
      <c r="Y24" s="220"/>
      <c r="Z24" s="221"/>
      <c r="AA24" s="220"/>
      <c r="AB24" s="221"/>
      <c r="AC24" s="270"/>
      <c r="AD24" s="99"/>
      <c r="AE24" s="85">
        <f t="shared" si="5"/>
        <v>1.04</v>
      </c>
      <c r="AF24" s="45"/>
      <c r="AG24" s="5">
        <f t="shared" si="7"/>
        <v>3</v>
      </c>
      <c r="AH24" s="45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</row>
    <row r="25" spans="1:62" ht="24" x14ac:dyDescent="0.2">
      <c r="A25" s="171">
        <v>16</v>
      </c>
      <c r="B25" s="332" t="s">
        <v>207</v>
      </c>
      <c r="C25" s="163" t="s">
        <v>125</v>
      </c>
      <c r="D25" s="68">
        <v>4</v>
      </c>
      <c r="E25" s="89">
        <v>5</v>
      </c>
      <c r="F25" s="207"/>
      <c r="G25" s="42">
        <f t="shared" si="6"/>
        <v>27</v>
      </c>
      <c r="H25" s="42">
        <f t="shared" si="8"/>
        <v>9</v>
      </c>
      <c r="I25" s="42">
        <f t="shared" si="8"/>
        <v>18</v>
      </c>
      <c r="J25" s="42"/>
      <c r="K25" s="24"/>
      <c r="L25" s="42"/>
      <c r="M25" s="42"/>
      <c r="N25" s="42"/>
      <c r="O25" s="220"/>
      <c r="P25" s="221"/>
      <c r="Q25" s="220"/>
      <c r="R25" s="221"/>
      <c r="S25" s="270"/>
      <c r="T25" s="220"/>
      <c r="U25" s="221"/>
      <c r="V25" s="220"/>
      <c r="W25" s="221"/>
      <c r="X25" s="270"/>
      <c r="Y25" s="11">
        <v>9</v>
      </c>
      <c r="Z25" s="13">
        <v>18</v>
      </c>
      <c r="AA25" s="220"/>
      <c r="AB25" s="221"/>
      <c r="AC25" s="270">
        <v>4</v>
      </c>
      <c r="AD25" s="99"/>
      <c r="AE25" s="85">
        <f t="shared" si="5"/>
        <v>1.64</v>
      </c>
      <c r="AF25" s="45"/>
      <c r="AG25" s="5">
        <f t="shared" si="7"/>
        <v>4</v>
      </c>
      <c r="AH25" s="45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</row>
    <row r="26" spans="1:62" ht="12.75" customHeight="1" x14ac:dyDescent="0.2">
      <c r="A26" s="165">
        <v>17</v>
      </c>
      <c r="B26" s="333" t="s">
        <v>45</v>
      </c>
      <c r="C26" s="163" t="s">
        <v>126</v>
      </c>
      <c r="D26" s="255">
        <v>3</v>
      </c>
      <c r="E26" s="89">
        <v>1</v>
      </c>
      <c r="F26" s="207"/>
      <c r="G26" s="12">
        <f t="shared" si="6"/>
        <v>18</v>
      </c>
      <c r="H26" s="12">
        <f t="shared" si="8"/>
        <v>9</v>
      </c>
      <c r="I26" s="12">
        <f t="shared" si="8"/>
        <v>9</v>
      </c>
      <c r="J26" s="12"/>
      <c r="K26" s="116"/>
      <c r="L26" s="12"/>
      <c r="M26" s="12"/>
      <c r="N26" s="12"/>
      <c r="O26" s="220">
        <v>9</v>
      </c>
      <c r="P26" s="221">
        <v>9</v>
      </c>
      <c r="Q26" s="220"/>
      <c r="R26" s="221"/>
      <c r="S26" s="270">
        <v>3</v>
      </c>
      <c r="T26" s="220"/>
      <c r="U26" s="221"/>
      <c r="V26" s="220"/>
      <c r="W26" s="221"/>
      <c r="X26" s="270"/>
      <c r="Y26" s="220"/>
      <c r="Z26" s="221"/>
      <c r="AA26" s="220"/>
      <c r="AB26" s="221"/>
      <c r="AC26" s="270"/>
      <c r="AD26" s="100"/>
      <c r="AE26" s="85">
        <f t="shared" si="5"/>
        <v>1.1200000000000001</v>
      </c>
      <c r="AF26" s="46"/>
      <c r="AG26" s="89"/>
      <c r="AH26" s="46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</row>
    <row r="27" spans="1:62" s="119" customFormat="1" ht="12" customHeight="1" x14ac:dyDescent="0.2">
      <c r="A27" s="168">
        <v>18</v>
      </c>
      <c r="B27" s="334" t="s">
        <v>169</v>
      </c>
      <c r="C27" s="179" t="s">
        <v>127</v>
      </c>
      <c r="D27" s="256">
        <v>6</v>
      </c>
      <c r="E27" s="222">
        <v>3</v>
      </c>
      <c r="F27" s="223"/>
      <c r="G27" s="42">
        <f t="shared" si="6"/>
        <v>36</v>
      </c>
      <c r="H27" s="42">
        <f t="shared" si="8"/>
        <v>18</v>
      </c>
      <c r="I27" s="42">
        <f t="shared" si="8"/>
        <v>18</v>
      </c>
      <c r="J27" s="42"/>
      <c r="K27" s="42"/>
      <c r="L27" s="42"/>
      <c r="M27" s="42"/>
      <c r="N27" s="42"/>
      <c r="O27" s="222"/>
      <c r="P27" s="222"/>
      <c r="Q27" s="222"/>
      <c r="R27" s="222"/>
      <c r="S27" s="273"/>
      <c r="T27" s="222">
        <v>18</v>
      </c>
      <c r="U27" s="222">
        <v>18</v>
      </c>
      <c r="V27" s="222"/>
      <c r="W27" s="222"/>
      <c r="X27" s="273">
        <v>6</v>
      </c>
      <c r="Y27" s="222"/>
      <c r="Z27" s="222"/>
      <c r="AA27" s="222"/>
      <c r="AB27" s="222"/>
      <c r="AC27" s="273"/>
      <c r="AD27" s="118"/>
      <c r="AE27" s="85">
        <f t="shared" si="5"/>
        <v>2.16</v>
      </c>
      <c r="AG27" s="42">
        <v>6</v>
      </c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</row>
    <row r="28" spans="1:62" s="140" customFormat="1" ht="17.100000000000001" customHeight="1" thickBot="1" x14ac:dyDescent="0.25">
      <c r="A28" s="435" t="s">
        <v>11</v>
      </c>
      <c r="B28" s="436"/>
      <c r="C28" s="309"/>
      <c r="D28" s="316">
        <f>SUM(D17:D27)</f>
        <v>51</v>
      </c>
      <c r="E28" s="81">
        <f>COUNTA(E17,E18,E19,E21,E23,E24,E25,E26,E27)</f>
        <v>8</v>
      </c>
      <c r="F28" s="310">
        <f>COUNTA(F17,F18,F19,F20,F22,F24,F25,F26,F27)</f>
        <v>3</v>
      </c>
      <c r="G28" s="81">
        <f>SUM(G17:G27)</f>
        <v>306</v>
      </c>
      <c r="H28" s="81">
        <f t="shared" ref="H28:I28" si="9">SUM(H17:H27)</f>
        <v>153</v>
      </c>
      <c r="I28" s="81">
        <f t="shared" si="9"/>
        <v>153</v>
      </c>
      <c r="J28" s="82">
        <f>SUM(J17+J18+J19+J20+J22+J24+J25+J26+J27)</f>
        <v>0</v>
      </c>
      <c r="K28" s="82">
        <f>SUM(K17+K18+K19+K20+K22+K24+K25+K26+K27)</f>
        <v>0</v>
      </c>
      <c r="L28" s="82">
        <f>SUM(L17+L18+L19+L20+L22+L24+L25+L26+L27)</f>
        <v>0</v>
      </c>
      <c r="M28" s="82">
        <f>SUM(M17+M18+M19+M20+M22+M24+M25+M26+M27)</f>
        <v>0</v>
      </c>
      <c r="N28" s="82">
        <f>SUM(N17+N18+N19+N20+N22+N24+N25+N26+N27)</f>
        <v>0</v>
      </c>
      <c r="O28" s="123">
        <f>SUM(O17:O27)</f>
        <v>54</v>
      </c>
      <c r="P28" s="123">
        <f t="shared" ref="P28:AD28" si="10">SUM(P17:P27)</f>
        <v>36</v>
      </c>
      <c r="Q28" s="123">
        <f t="shared" si="10"/>
        <v>18</v>
      </c>
      <c r="R28" s="123">
        <f t="shared" si="10"/>
        <v>18</v>
      </c>
      <c r="S28" s="335">
        <f t="shared" si="10"/>
        <v>21</v>
      </c>
      <c r="T28" s="123">
        <f t="shared" si="10"/>
        <v>36</v>
      </c>
      <c r="U28" s="123">
        <f t="shared" si="10"/>
        <v>45</v>
      </c>
      <c r="V28" s="123">
        <f t="shared" si="10"/>
        <v>18</v>
      </c>
      <c r="W28" s="123">
        <f t="shared" si="10"/>
        <v>18</v>
      </c>
      <c r="X28" s="335">
        <f t="shared" si="10"/>
        <v>20</v>
      </c>
      <c r="Y28" s="123">
        <f t="shared" si="10"/>
        <v>27</v>
      </c>
      <c r="Z28" s="123">
        <f t="shared" si="10"/>
        <v>36</v>
      </c>
      <c r="AA28" s="123">
        <f t="shared" si="10"/>
        <v>0</v>
      </c>
      <c r="AB28" s="123">
        <f t="shared" si="10"/>
        <v>0</v>
      </c>
      <c r="AC28" s="335">
        <f t="shared" si="10"/>
        <v>10</v>
      </c>
      <c r="AD28" s="123">
        <f t="shared" si="10"/>
        <v>0</v>
      </c>
      <c r="AE28" s="311">
        <f>SUM(AE17+AE18+AE19+AE20+AE22+AE24+AE25+AE26+AE27+AE21+AE23)</f>
        <v>18.32</v>
      </c>
      <c r="AF28" s="312">
        <f>SUM(AF17+AF18+AF19+AF20+AF22+AF24+AF25+AF26+AF27)</f>
        <v>0</v>
      </c>
      <c r="AG28" s="312">
        <f>SUM(AG17+AG18+AG19+AG20+AG22+AG24+AG25+AG26+AG27+AG21+AG23)</f>
        <v>37</v>
      </c>
      <c r="AH28" s="312">
        <f>SUM(AH17+AH18+AH19+AH20+AH22+AH24+AH25+AH26+AH27)</f>
        <v>0</v>
      </c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J28" s="306"/>
    </row>
    <row r="29" spans="1:62" ht="17.100000000000001" customHeight="1" thickTop="1" thickBot="1" x14ac:dyDescent="0.25">
      <c r="A29" s="407" t="s">
        <v>46</v>
      </c>
      <c r="B29" s="408"/>
      <c r="C29" s="408"/>
      <c r="D29" s="439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39"/>
      <c r="Y29" s="408"/>
      <c r="Z29" s="408"/>
      <c r="AA29" s="408"/>
      <c r="AB29" s="408"/>
      <c r="AC29" s="439"/>
      <c r="AD29" s="408"/>
      <c r="AE29" s="408"/>
      <c r="AF29" s="408"/>
      <c r="AG29" s="408"/>
      <c r="AH29" s="409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</row>
    <row r="30" spans="1:62" s="60" customFormat="1" ht="24" customHeight="1" thickTop="1" x14ac:dyDescent="0.2">
      <c r="A30" s="184">
        <v>19</v>
      </c>
      <c r="B30" s="336" t="s">
        <v>47</v>
      </c>
      <c r="C30" s="193" t="s">
        <v>128</v>
      </c>
      <c r="D30" s="68">
        <v>6</v>
      </c>
      <c r="E30" s="15">
        <v>5</v>
      </c>
      <c r="F30" s="16"/>
      <c r="G30" s="19">
        <f>SUM(H30:N30)</f>
        <v>36</v>
      </c>
      <c r="H30" s="19">
        <f t="shared" ref="H30:I40" si="11">O30+Q30+T30+V30+Y30+AA30</f>
        <v>18</v>
      </c>
      <c r="I30" s="19">
        <f t="shared" si="11"/>
        <v>18</v>
      </c>
      <c r="J30" s="19"/>
      <c r="K30" s="19"/>
      <c r="L30" s="75"/>
      <c r="M30" s="75"/>
      <c r="N30" s="20"/>
      <c r="O30" s="18"/>
      <c r="P30" s="20"/>
      <c r="Q30" s="214"/>
      <c r="R30" s="215"/>
      <c r="S30" s="272"/>
      <c r="T30" s="214"/>
      <c r="U30" s="215"/>
      <c r="V30" s="214"/>
      <c r="W30" s="215"/>
      <c r="X30" s="272"/>
      <c r="Y30" s="214">
        <v>18</v>
      </c>
      <c r="Z30" s="215">
        <v>18</v>
      </c>
      <c r="AA30" s="214"/>
      <c r="AB30" s="215"/>
      <c r="AC30" s="272">
        <v>6</v>
      </c>
      <c r="AD30" s="275"/>
      <c r="AE30" s="85">
        <f t="shared" ref="AE30:AE40" si="12">((SUM(O30:AB30)-S30-X30)+((SUM(O30:AB30)-S30-X30)/9)*4+IF(E30&gt;0,2,0))/25</f>
        <v>2.16</v>
      </c>
      <c r="AF30" s="67"/>
      <c r="AG30" s="15">
        <f>D30</f>
        <v>6</v>
      </c>
      <c r="AH30" s="67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</row>
    <row r="31" spans="1:62" ht="15" customHeight="1" x14ac:dyDescent="0.2">
      <c r="A31" s="171">
        <v>20</v>
      </c>
      <c r="B31" s="337" t="s">
        <v>208</v>
      </c>
      <c r="C31" s="160" t="s">
        <v>222</v>
      </c>
      <c r="D31" s="68">
        <v>5</v>
      </c>
      <c r="E31" s="6"/>
      <c r="F31" s="5">
        <v>2</v>
      </c>
      <c r="G31" s="42">
        <f t="shared" ref="G31:G39" si="13">SUM(H31:N31)</f>
        <v>27</v>
      </c>
      <c r="H31" s="42">
        <f t="shared" si="11"/>
        <v>9</v>
      </c>
      <c r="I31" s="42">
        <f t="shared" si="11"/>
        <v>18</v>
      </c>
      <c r="J31" s="42"/>
      <c r="K31" s="42"/>
      <c r="L31" s="10"/>
      <c r="M31" s="10"/>
      <c r="N31" s="9"/>
      <c r="O31" s="7"/>
      <c r="P31" s="9"/>
      <c r="Q31" s="7">
        <v>9</v>
      </c>
      <c r="R31" s="9">
        <v>18</v>
      </c>
      <c r="S31" s="261">
        <v>5</v>
      </c>
      <c r="T31" s="7"/>
      <c r="U31" s="9"/>
      <c r="V31" s="7"/>
      <c r="W31" s="9"/>
      <c r="X31" s="261"/>
      <c r="Y31" s="7"/>
      <c r="Z31" s="9"/>
      <c r="AA31" s="7"/>
      <c r="AB31" s="9"/>
      <c r="AC31" s="261"/>
      <c r="AD31" s="101"/>
      <c r="AE31" s="85">
        <f t="shared" si="12"/>
        <v>1.56</v>
      </c>
      <c r="AF31" s="45"/>
      <c r="AG31" s="5">
        <f>D31</f>
        <v>5</v>
      </c>
      <c r="AH31" s="45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</row>
    <row r="32" spans="1:62" ht="24" customHeight="1" x14ac:dyDescent="0.2">
      <c r="A32" s="184">
        <v>21</v>
      </c>
      <c r="B32" s="330" t="s">
        <v>242</v>
      </c>
      <c r="C32" s="160" t="s">
        <v>223</v>
      </c>
      <c r="D32" s="68">
        <v>4</v>
      </c>
      <c r="E32" s="203">
        <v>2</v>
      </c>
      <c r="F32" s="228"/>
      <c r="G32" s="42">
        <f t="shared" si="13"/>
        <v>18</v>
      </c>
      <c r="H32" s="42">
        <f t="shared" si="11"/>
        <v>9</v>
      </c>
      <c r="I32" s="42">
        <f t="shared" si="11"/>
        <v>9</v>
      </c>
      <c r="J32" s="42"/>
      <c r="K32" s="42"/>
      <c r="L32" s="10"/>
      <c r="M32" s="10"/>
      <c r="N32" s="9"/>
      <c r="O32" s="7"/>
      <c r="P32" s="9"/>
      <c r="Q32" s="217">
        <v>9</v>
      </c>
      <c r="R32" s="218">
        <v>9</v>
      </c>
      <c r="S32" s="261">
        <v>4</v>
      </c>
      <c r="T32" s="217"/>
      <c r="U32" s="218"/>
      <c r="V32" s="217"/>
      <c r="W32" s="218"/>
      <c r="X32" s="261"/>
      <c r="Y32" s="217"/>
      <c r="Z32" s="218"/>
      <c r="AA32" s="217"/>
      <c r="AB32" s="218"/>
      <c r="AC32" s="261"/>
      <c r="AD32" s="101"/>
      <c r="AE32" s="85">
        <f t="shared" si="12"/>
        <v>1.1200000000000001</v>
      </c>
      <c r="AF32" s="45"/>
      <c r="AG32" s="5">
        <f>D32</f>
        <v>4</v>
      </c>
      <c r="AH32" s="45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</row>
    <row r="33" spans="1:62" ht="25.5" customHeight="1" x14ac:dyDescent="0.2">
      <c r="A33" s="171">
        <v>22</v>
      </c>
      <c r="B33" s="330" t="s">
        <v>243</v>
      </c>
      <c r="C33" s="160" t="s">
        <v>224</v>
      </c>
      <c r="D33" s="68">
        <v>5</v>
      </c>
      <c r="E33" s="203">
        <v>1</v>
      </c>
      <c r="F33" s="228"/>
      <c r="G33" s="42">
        <f t="shared" si="13"/>
        <v>27</v>
      </c>
      <c r="H33" s="42">
        <f t="shared" si="11"/>
        <v>9</v>
      </c>
      <c r="I33" s="42">
        <f t="shared" si="11"/>
        <v>18</v>
      </c>
      <c r="J33" s="42"/>
      <c r="K33" s="42"/>
      <c r="L33" s="10"/>
      <c r="M33" s="10"/>
      <c r="N33" s="9"/>
      <c r="O33" s="7">
        <v>9</v>
      </c>
      <c r="P33" s="9">
        <v>18</v>
      </c>
      <c r="Q33" s="217"/>
      <c r="R33" s="218"/>
      <c r="S33" s="261">
        <v>5</v>
      </c>
      <c r="T33" s="217"/>
      <c r="U33" s="218"/>
      <c r="V33" s="217"/>
      <c r="W33" s="218"/>
      <c r="X33" s="261"/>
      <c r="Y33" s="217"/>
      <c r="Z33" s="218"/>
      <c r="AA33" s="217"/>
      <c r="AB33" s="218"/>
      <c r="AC33" s="261"/>
      <c r="AD33" s="101"/>
      <c r="AE33" s="85">
        <f t="shared" si="12"/>
        <v>1.64</v>
      </c>
      <c r="AF33" s="45"/>
      <c r="AG33" s="5">
        <v>5</v>
      </c>
      <c r="AH33" s="45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</row>
    <row r="34" spans="1:62" ht="22.5" customHeight="1" x14ac:dyDescent="0.2">
      <c r="A34" s="184">
        <v>23</v>
      </c>
      <c r="B34" s="169" t="s">
        <v>260</v>
      </c>
      <c r="C34" s="160" t="s">
        <v>269</v>
      </c>
      <c r="D34" s="68">
        <v>5</v>
      </c>
      <c r="E34" s="5">
        <v>2</v>
      </c>
      <c r="F34" s="228"/>
      <c r="G34" s="42">
        <f t="shared" si="13"/>
        <v>27</v>
      </c>
      <c r="H34" s="42">
        <f t="shared" si="11"/>
        <v>9</v>
      </c>
      <c r="I34" s="42">
        <f t="shared" si="11"/>
        <v>18</v>
      </c>
      <c r="J34" s="42"/>
      <c r="K34" s="42"/>
      <c r="L34" s="10"/>
      <c r="M34" s="10"/>
      <c r="N34" s="9"/>
      <c r="O34" s="7"/>
      <c r="P34" s="9"/>
      <c r="Q34" s="217">
        <v>9</v>
      </c>
      <c r="R34" s="218">
        <v>18</v>
      </c>
      <c r="S34" s="261">
        <v>5</v>
      </c>
      <c r="T34" s="217"/>
      <c r="U34" s="218"/>
      <c r="V34" s="217"/>
      <c r="W34" s="218"/>
      <c r="X34" s="261"/>
      <c r="Y34" s="217"/>
      <c r="Z34" s="218"/>
      <c r="AA34" s="217"/>
      <c r="AB34" s="218"/>
      <c r="AC34" s="261"/>
      <c r="AD34" s="101"/>
      <c r="AE34" s="85">
        <f t="shared" si="12"/>
        <v>1.64</v>
      </c>
      <c r="AF34" s="45"/>
      <c r="AG34" s="5">
        <f t="shared" ref="AG34:AG40" si="14">D34</f>
        <v>5</v>
      </c>
      <c r="AH34" s="45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</row>
    <row r="35" spans="1:62" ht="46.5" customHeight="1" x14ac:dyDescent="0.2">
      <c r="A35" s="171">
        <v>24</v>
      </c>
      <c r="B35" s="330" t="s">
        <v>244</v>
      </c>
      <c r="C35" s="160" t="s">
        <v>258</v>
      </c>
      <c r="D35" s="68">
        <v>5</v>
      </c>
      <c r="E35" s="203">
        <v>4</v>
      </c>
      <c r="F35" s="228"/>
      <c r="G35" s="42">
        <f t="shared" si="13"/>
        <v>27</v>
      </c>
      <c r="H35" s="42">
        <f t="shared" si="11"/>
        <v>9</v>
      </c>
      <c r="I35" s="42">
        <f t="shared" si="11"/>
        <v>18</v>
      </c>
      <c r="J35" s="42"/>
      <c r="K35" s="42"/>
      <c r="L35" s="10"/>
      <c r="M35" s="10"/>
      <c r="N35" s="9"/>
      <c r="O35" s="7"/>
      <c r="P35" s="9"/>
      <c r="Q35" s="217"/>
      <c r="R35" s="218"/>
      <c r="S35" s="261"/>
      <c r="T35" s="217"/>
      <c r="U35" s="218"/>
      <c r="V35" s="217">
        <v>9</v>
      </c>
      <c r="W35" s="218">
        <v>18</v>
      </c>
      <c r="X35" s="261">
        <v>5</v>
      </c>
      <c r="Y35" s="217"/>
      <c r="Z35" s="218"/>
      <c r="AA35" s="217"/>
      <c r="AB35" s="218"/>
      <c r="AC35" s="261"/>
      <c r="AD35" s="101"/>
      <c r="AE35" s="85">
        <f t="shared" si="12"/>
        <v>1.64</v>
      </c>
      <c r="AF35" s="45"/>
      <c r="AG35" s="5">
        <f t="shared" si="14"/>
        <v>5</v>
      </c>
      <c r="AH35" s="45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</row>
    <row r="36" spans="1:62" ht="39" customHeight="1" x14ac:dyDescent="0.2">
      <c r="A36" s="184">
        <v>25</v>
      </c>
      <c r="B36" s="331" t="s">
        <v>245</v>
      </c>
      <c r="C36" s="160" t="s">
        <v>225</v>
      </c>
      <c r="D36" s="68">
        <v>2</v>
      </c>
      <c r="E36" s="6" t="s">
        <v>48</v>
      </c>
      <c r="F36" s="6"/>
      <c r="G36" s="42">
        <f t="shared" si="13"/>
        <v>18</v>
      </c>
      <c r="H36" s="42">
        <f t="shared" si="11"/>
        <v>9</v>
      </c>
      <c r="I36" s="42">
        <f t="shared" si="11"/>
        <v>9</v>
      </c>
      <c r="J36" s="42"/>
      <c r="K36" s="42"/>
      <c r="L36" s="10"/>
      <c r="M36" s="10"/>
      <c r="N36" s="9"/>
      <c r="O36" s="7"/>
      <c r="P36" s="9"/>
      <c r="Q36" s="7"/>
      <c r="R36" s="9"/>
      <c r="S36" s="261"/>
      <c r="T36" s="7"/>
      <c r="U36" s="9"/>
      <c r="V36" s="7"/>
      <c r="W36" s="9"/>
      <c r="X36" s="261"/>
      <c r="Y36" s="7"/>
      <c r="Z36" s="9"/>
      <c r="AA36" s="7">
        <v>9</v>
      </c>
      <c r="AB36" s="9">
        <v>9</v>
      </c>
      <c r="AC36" s="261">
        <v>2</v>
      </c>
      <c r="AD36" s="101"/>
      <c r="AE36" s="85">
        <f t="shared" si="12"/>
        <v>1.1200000000000001</v>
      </c>
      <c r="AF36" s="45"/>
      <c r="AG36" s="5">
        <f t="shared" si="14"/>
        <v>2</v>
      </c>
      <c r="AH36" s="45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</row>
    <row r="37" spans="1:62" ht="23.25" customHeight="1" x14ac:dyDescent="0.2">
      <c r="A37" s="171">
        <v>26</v>
      </c>
      <c r="B37" s="331" t="s">
        <v>49</v>
      </c>
      <c r="C37" s="160" t="s">
        <v>129</v>
      </c>
      <c r="D37" s="68">
        <v>4</v>
      </c>
      <c r="E37" s="228"/>
      <c r="F37" s="203">
        <v>2</v>
      </c>
      <c r="G37" s="42">
        <f t="shared" si="13"/>
        <v>18</v>
      </c>
      <c r="H37" s="42">
        <f t="shared" si="11"/>
        <v>18</v>
      </c>
      <c r="I37" s="42">
        <f t="shared" si="11"/>
        <v>0</v>
      </c>
      <c r="J37" s="42"/>
      <c r="K37" s="42"/>
      <c r="L37" s="10"/>
      <c r="M37" s="10"/>
      <c r="N37" s="9"/>
      <c r="O37" s="7"/>
      <c r="P37" s="9"/>
      <c r="Q37" s="217">
        <v>18</v>
      </c>
      <c r="R37" s="218"/>
      <c r="S37" s="261">
        <v>4</v>
      </c>
      <c r="T37" s="217"/>
      <c r="U37" s="218"/>
      <c r="V37" s="217"/>
      <c r="W37" s="218"/>
      <c r="X37" s="261"/>
      <c r="Y37" s="217"/>
      <c r="Z37" s="218"/>
      <c r="AA37" s="217"/>
      <c r="AB37" s="218"/>
      <c r="AC37" s="261"/>
      <c r="AD37" s="101"/>
      <c r="AE37" s="85">
        <f t="shared" si="12"/>
        <v>1.04</v>
      </c>
      <c r="AF37" s="45"/>
      <c r="AG37" s="5">
        <f t="shared" si="14"/>
        <v>4</v>
      </c>
      <c r="AH37" s="45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</row>
    <row r="38" spans="1:62" s="91" customFormat="1" ht="24" customHeight="1" x14ac:dyDescent="0.2">
      <c r="A38" s="184">
        <v>27</v>
      </c>
      <c r="B38" s="330" t="s">
        <v>246</v>
      </c>
      <c r="C38" s="186" t="s">
        <v>259</v>
      </c>
      <c r="D38" s="68">
        <v>4</v>
      </c>
      <c r="E38" s="131">
        <v>6</v>
      </c>
      <c r="F38" s="229"/>
      <c r="G38" s="132">
        <f t="shared" si="13"/>
        <v>27</v>
      </c>
      <c r="H38" s="132">
        <f t="shared" si="11"/>
        <v>9</v>
      </c>
      <c r="I38" s="132">
        <f t="shared" si="11"/>
        <v>18</v>
      </c>
      <c r="J38" s="132"/>
      <c r="K38" s="132"/>
      <c r="L38" s="133"/>
      <c r="M38" s="133"/>
      <c r="N38" s="126"/>
      <c r="O38" s="125"/>
      <c r="P38" s="126"/>
      <c r="Q38" s="125"/>
      <c r="R38" s="126"/>
      <c r="S38" s="261"/>
      <c r="T38" s="125"/>
      <c r="U38" s="126"/>
      <c r="V38" s="125"/>
      <c r="W38" s="126"/>
      <c r="X38" s="261"/>
      <c r="Y38" s="125"/>
      <c r="Z38" s="126"/>
      <c r="AA38" s="125">
        <v>9</v>
      </c>
      <c r="AB38" s="126">
        <v>18</v>
      </c>
      <c r="AC38" s="261">
        <v>4</v>
      </c>
      <c r="AD38" s="101"/>
      <c r="AE38" s="85">
        <f t="shared" si="12"/>
        <v>1.64</v>
      </c>
      <c r="AF38" s="95"/>
      <c r="AG38" s="131">
        <f t="shared" si="14"/>
        <v>4</v>
      </c>
      <c r="AH38" s="95"/>
    </row>
    <row r="39" spans="1:62" s="91" customFormat="1" ht="14.25" customHeight="1" x14ac:dyDescent="0.2">
      <c r="A39" s="171">
        <v>28</v>
      </c>
      <c r="B39" s="338" t="s">
        <v>50</v>
      </c>
      <c r="C39" s="186" t="s">
        <v>130</v>
      </c>
      <c r="D39" s="68">
        <v>3</v>
      </c>
      <c r="E39" s="131">
        <v>6</v>
      </c>
      <c r="F39" s="229"/>
      <c r="G39" s="132">
        <f t="shared" si="13"/>
        <v>18</v>
      </c>
      <c r="H39" s="132">
        <f t="shared" si="11"/>
        <v>9</v>
      </c>
      <c r="I39" s="132">
        <f t="shared" si="11"/>
        <v>9</v>
      </c>
      <c r="J39" s="132"/>
      <c r="K39" s="132"/>
      <c r="L39" s="133"/>
      <c r="M39" s="133"/>
      <c r="N39" s="126"/>
      <c r="O39" s="125"/>
      <c r="P39" s="126"/>
      <c r="Q39" s="125"/>
      <c r="R39" s="126"/>
      <c r="S39" s="261"/>
      <c r="T39" s="125"/>
      <c r="U39" s="126"/>
      <c r="V39" s="125"/>
      <c r="W39" s="126"/>
      <c r="X39" s="261"/>
      <c r="Y39" s="125"/>
      <c r="Z39" s="126"/>
      <c r="AA39" s="125">
        <v>9</v>
      </c>
      <c r="AB39" s="126">
        <v>9</v>
      </c>
      <c r="AC39" s="261">
        <v>3</v>
      </c>
      <c r="AD39" s="101"/>
      <c r="AE39" s="85">
        <f t="shared" si="12"/>
        <v>1.1200000000000001</v>
      </c>
      <c r="AF39" s="95"/>
      <c r="AG39" s="131">
        <f t="shared" si="14"/>
        <v>3</v>
      </c>
      <c r="AH39" s="95"/>
    </row>
    <row r="40" spans="1:62" ht="14.25" customHeight="1" thickBot="1" x14ac:dyDescent="0.25">
      <c r="A40" s="184">
        <v>29</v>
      </c>
      <c r="B40" s="333" t="s">
        <v>51</v>
      </c>
      <c r="C40" s="163" t="s">
        <v>131</v>
      </c>
      <c r="D40" s="255">
        <v>3</v>
      </c>
      <c r="E40" s="208">
        <v>3</v>
      </c>
      <c r="F40" s="207"/>
      <c r="G40" s="12">
        <f>SUM(H40:N40)</f>
        <v>18</v>
      </c>
      <c r="H40" s="12">
        <f t="shared" si="11"/>
        <v>18</v>
      </c>
      <c r="I40" s="12">
        <f t="shared" si="11"/>
        <v>0</v>
      </c>
      <c r="J40" s="12"/>
      <c r="K40" s="12"/>
      <c r="L40" s="351"/>
      <c r="M40" s="351"/>
      <c r="N40" s="13"/>
      <c r="O40" s="11"/>
      <c r="P40" s="13"/>
      <c r="Q40" s="220"/>
      <c r="R40" s="221"/>
      <c r="S40" s="270"/>
      <c r="T40" s="220">
        <v>18</v>
      </c>
      <c r="U40" s="221"/>
      <c r="V40" s="220"/>
      <c r="W40" s="221"/>
      <c r="X40" s="270">
        <v>3</v>
      </c>
      <c r="Y40" s="220"/>
      <c r="Z40" s="221"/>
      <c r="AA40" s="220"/>
      <c r="AB40" s="221"/>
      <c r="AC40" s="270"/>
      <c r="AD40" s="102"/>
      <c r="AE40" s="85">
        <f t="shared" si="12"/>
        <v>1.1200000000000001</v>
      </c>
      <c r="AF40" s="46"/>
      <c r="AG40" s="89">
        <f t="shared" si="14"/>
        <v>3</v>
      </c>
      <c r="AH40" s="46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</row>
    <row r="41" spans="1:62" s="140" customFormat="1" ht="17.100000000000001" customHeight="1" thickTop="1" thickBot="1" x14ac:dyDescent="0.25">
      <c r="A41" s="442" t="s">
        <v>11</v>
      </c>
      <c r="B41" s="440"/>
      <c r="C41" s="301"/>
      <c r="D41" s="291">
        <f>SUM(D30+D31+D32+D33+D34+D35+D36+D37+D38+D39+D40)</f>
        <v>46</v>
      </c>
      <c r="E41" s="107">
        <f>COUNTA(E30,E32,E33,E34,E35,E36,E38,E39,E40)</f>
        <v>9</v>
      </c>
      <c r="F41" s="80">
        <f>COUNTA(F30,F31,F32,F33,F34,F35,F36,F37,F38,F39)</f>
        <v>2</v>
      </c>
      <c r="G41" s="107">
        <f>SUM(G30+G31+G32+G33+G34+G35+G36+G37+G38+G39+G40)</f>
        <v>261</v>
      </c>
      <c r="H41" s="107">
        <f>SUM(H30+H31+H32+H33+H34+H35+H36+H37+H38+H39+H40)</f>
        <v>126</v>
      </c>
      <c r="I41" s="107">
        <f>SUM(I30+I31+I32+I33+I34+I35+I36+I37+I38+I39+I40)</f>
        <v>135</v>
      </c>
      <c r="J41" s="302">
        <f>SUM(J30+J31+J32+J33+J34+J35+J36+J37+J38+J39+J40)</f>
        <v>0</v>
      </c>
      <c r="K41" s="302">
        <f t="shared" ref="K41:N41" si="15">SUM(K30+K31+K32+K33+K34+K35+K36+K37+K38+K39+K40)</f>
        <v>0</v>
      </c>
      <c r="L41" s="302">
        <f t="shared" si="15"/>
        <v>0</v>
      </c>
      <c r="M41" s="302">
        <f t="shared" si="15"/>
        <v>0</v>
      </c>
      <c r="N41" s="302">
        <f t="shared" si="15"/>
        <v>0</v>
      </c>
      <c r="O41" s="107">
        <f>SUM(O30:O40)</f>
        <v>9</v>
      </c>
      <c r="P41" s="107">
        <f t="shared" ref="P41:AC41" si="16">SUM(P30:P40)</f>
        <v>18</v>
      </c>
      <c r="Q41" s="107">
        <f t="shared" si="16"/>
        <v>45</v>
      </c>
      <c r="R41" s="107">
        <f t="shared" si="16"/>
        <v>45</v>
      </c>
      <c r="S41" s="291">
        <f t="shared" si="16"/>
        <v>23</v>
      </c>
      <c r="T41" s="107">
        <f t="shared" si="16"/>
        <v>18</v>
      </c>
      <c r="U41" s="107">
        <f t="shared" si="16"/>
        <v>0</v>
      </c>
      <c r="V41" s="107">
        <f t="shared" si="16"/>
        <v>9</v>
      </c>
      <c r="W41" s="107">
        <f t="shared" si="16"/>
        <v>18</v>
      </c>
      <c r="X41" s="291">
        <f t="shared" si="16"/>
        <v>8</v>
      </c>
      <c r="Y41" s="107">
        <f t="shared" si="16"/>
        <v>18</v>
      </c>
      <c r="Z41" s="107">
        <f t="shared" si="16"/>
        <v>18</v>
      </c>
      <c r="AA41" s="107">
        <f t="shared" si="16"/>
        <v>27</v>
      </c>
      <c r="AB41" s="107">
        <f t="shared" si="16"/>
        <v>36</v>
      </c>
      <c r="AC41" s="291">
        <f t="shared" si="16"/>
        <v>15</v>
      </c>
      <c r="AD41" s="304">
        <f>SUM(AD30+AD31+AD32+AD33+AD34+AD35+AD36+AD37+AD38+AD39)</f>
        <v>0</v>
      </c>
      <c r="AE41" s="305">
        <f>SUM(AE30+AE31+AE32+AE33+AE34+AE35+AE36+AE37+AE38+AE39+AE40)</f>
        <v>15.8</v>
      </c>
      <c r="AF41" s="303">
        <f>SUM(AF30+AF31+AF32+AF33+AF34+AF35+AF36+AF37+AF38+AF39)</f>
        <v>0</v>
      </c>
      <c r="AG41" s="303">
        <f>SUM(AG30+AG31+AG32+AG33+AG34+AG35+AG36+AG37+AG38+AG39+AG40)</f>
        <v>46</v>
      </c>
      <c r="AH41" s="303">
        <f>SUM(AH30+AH31+AH32+AH33+AH34+AH35+AH36+AH37+AH38+AH39)</f>
        <v>0</v>
      </c>
      <c r="AI41" s="306"/>
      <c r="AJ41" s="306"/>
      <c r="AK41" s="306"/>
      <c r="AL41" s="306"/>
      <c r="AM41" s="306"/>
      <c r="AN41" s="306"/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6"/>
      <c r="AZ41" s="306"/>
      <c r="BA41" s="306"/>
      <c r="BB41" s="306"/>
      <c r="BC41" s="306"/>
      <c r="BD41" s="306"/>
      <c r="BE41" s="306"/>
      <c r="BF41" s="306"/>
      <c r="BG41" s="306"/>
      <c r="BH41" s="306"/>
      <c r="BJ41" s="306"/>
    </row>
    <row r="42" spans="1:62" ht="17.100000000000001" customHeight="1" thickTop="1" thickBot="1" x14ac:dyDescent="0.25">
      <c r="A42" s="407" t="s">
        <v>52</v>
      </c>
      <c r="B42" s="408"/>
      <c r="C42" s="408"/>
      <c r="D42" s="439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39"/>
      <c r="Y42" s="408"/>
      <c r="Z42" s="408"/>
      <c r="AA42" s="408"/>
      <c r="AB42" s="408"/>
      <c r="AC42" s="439"/>
      <c r="AD42" s="408"/>
      <c r="AE42" s="408"/>
      <c r="AF42" s="408"/>
      <c r="AG42" s="408"/>
      <c r="AH42" s="409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</row>
    <row r="43" spans="1:62" ht="17.100000000000001" customHeight="1" thickTop="1" x14ac:dyDescent="0.2">
      <c r="A43" s="152">
        <v>30</v>
      </c>
      <c r="B43" s="329" t="s">
        <v>53</v>
      </c>
      <c r="C43" s="167" t="s">
        <v>132</v>
      </c>
      <c r="D43" s="68">
        <v>4</v>
      </c>
      <c r="E43" s="16"/>
      <c r="F43" s="16" t="s">
        <v>36</v>
      </c>
      <c r="G43" s="17">
        <f>SUM(H43:N43)</f>
        <v>18</v>
      </c>
      <c r="H43" s="18">
        <f>O43+Q43+T43+V43+Y43+AA43</f>
        <v>0</v>
      </c>
      <c r="I43" s="19"/>
      <c r="J43" s="19"/>
      <c r="K43" s="19"/>
      <c r="L43" s="19"/>
      <c r="M43" s="19">
        <v>18</v>
      </c>
      <c r="N43" s="19"/>
      <c r="O43" s="18"/>
      <c r="P43" s="20"/>
      <c r="Q43" s="18"/>
      <c r="R43" s="20"/>
      <c r="S43" s="272"/>
      <c r="T43" s="18"/>
      <c r="U43" s="22"/>
      <c r="V43" s="18"/>
      <c r="W43" s="20">
        <v>18</v>
      </c>
      <c r="X43" s="272">
        <v>4</v>
      </c>
      <c r="Y43" s="18"/>
      <c r="Z43" s="20"/>
      <c r="AA43" s="18"/>
      <c r="AB43" s="20"/>
      <c r="AC43" s="277"/>
      <c r="AD43" s="236">
        <f>D43</f>
        <v>4</v>
      </c>
      <c r="AE43" s="85">
        <f t="shared" ref="AE43:AE45" si="17">((SUM(O43:AB43)-S43-X43)+((SUM(O43:AB43)-S43-X43)/9)*4+IF(E43&gt;0,2,0))/25</f>
        <v>1.04</v>
      </c>
      <c r="AF43" s="48"/>
      <c r="AG43" s="84"/>
      <c r="AH43" s="48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</row>
    <row r="44" spans="1:62" ht="17.100000000000001" customHeight="1" x14ac:dyDescent="0.2">
      <c r="A44" s="153">
        <v>31</v>
      </c>
      <c r="B44" s="339" t="s">
        <v>54</v>
      </c>
      <c r="C44" s="170" t="s">
        <v>133</v>
      </c>
      <c r="D44" s="68">
        <v>6</v>
      </c>
      <c r="E44" s="6"/>
      <c r="F44" s="6" t="s">
        <v>56</v>
      </c>
      <c r="G44" s="17">
        <f>SUM(H44:N44)</f>
        <v>18</v>
      </c>
      <c r="H44" s="18">
        <f>O44+Q44+T44+V44+Y44+AA44</f>
        <v>0</v>
      </c>
      <c r="I44" s="19"/>
      <c r="J44" s="42"/>
      <c r="K44" s="42"/>
      <c r="L44" s="42"/>
      <c r="M44" s="42">
        <v>18</v>
      </c>
      <c r="N44" s="42"/>
      <c r="O44" s="7"/>
      <c r="P44" s="9"/>
      <c r="Q44" s="7"/>
      <c r="R44" s="9"/>
      <c r="S44" s="261"/>
      <c r="T44" s="7"/>
      <c r="U44" s="25"/>
      <c r="V44" s="7"/>
      <c r="W44" s="9"/>
      <c r="X44" s="261"/>
      <c r="Y44" s="7"/>
      <c r="Z44" s="9">
        <v>18</v>
      </c>
      <c r="AA44" s="7"/>
      <c r="AB44" s="9"/>
      <c r="AC44" s="277">
        <v>6</v>
      </c>
      <c r="AD44" s="236">
        <f t="shared" ref="AD44:AD45" si="18">D44</f>
        <v>6</v>
      </c>
      <c r="AE44" s="85">
        <f t="shared" si="17"/>
        <v>1.04</v>
      </c>
      <c r="AF44" s="45"/>
      <c r="AG44" s="5"/>
      <c r="AH44" s="45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</row>
    <row r="45" spans="1:62" ht="17.100000000000001" customHeight="1" thickBot="1" x14ac:dyDescent="0.25">
      <c r="A45" s="154">
        <v>32</v>
      </c>
      <c r="B45" s="340" t="s">
        <v>55</v>
      </c>
      <c r="C45" s="170" t="s">
        <v>134</v>
      </c>
      <c r="D45" s="68">
        <v>6</v>
      </c>
      <c r="E45" s="6"/>
      <c r="F45" s="6" t="s">
        <v>48</v>
      </c>
      <c r="G45" s="17">
        <f>SUM(H45:N45)</f>
        <v>18</v>
      </c>
      <c r="H45" s="18">
        <f>O45+Q45+T45+V45+Y45+AA45</f>
        <v>0</v>
      </c>
      <c r="I45" s="19"/>
      <c r="J45" s="42"/>
      <c r="K45" s="42"/>
      <c r="L45" s="42"/>
      <c r="M45" s="42">
        <v>18</v>
      </c>
      <c r="N45" s="42"/>
      <c r="O45" s="7"/>
      <c r="P45" s="9"/>
      <c r="Q45" s="7"/>
      <c r="R45" s="9"/>
      <c r="S45" s="261"/>
      <c r="T45" s="7"/>
      <c r="U45" s="25"/>
      <c r="V45" s="7"/>
      <c r="W45" s="9"/>
      <c r="X45" s="261"/>
      <c r="Y45" s="7"/>
      <c r="Z45" s="9"/>
      <c r="AA45" s="7"/>
      <c r="AB45" s="9">
        <v>18</v>
      </c>
      <c r="AC45" s="277">
        <v>6</v>
      </c>
      <c r="AD45" s="236">
        <f t="shared" si="18"/>
        <v>6</v>
      </c>
      <c r="AE45" s="85">
        <f t="shared" si="17"/>
        <v>1.04</v>
      </c>
      <c r="AF45" s="50"/>
      <c r="AG45" s="90"/>
      <c r="AH45" s="50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</row>
    <row r="46" spans="1:62" s="308" customFormat="1" ht="17.100000000000001" customHeight="1" thickTop="1" thickBot="1" x14ac:dyDescent="0.25">
      <c r="A46" s="442" t="s">
        <v>11</v>
      </c>
      <c r="B46" s="440"/>
      <c r="C46" s="301"/>
      <c r="D46" s="291">
        <f>SUM(D43:D45)</f>
        <v>16</v>
      </c>
      <c r="E46" s="107"/>
      <c r="F46" s="80">
        <f>COUNTA(F43:F45)</f>
        <v>3</v>
      </c>
      <c r="G46" s="107">
        <f>SUM(G43:G45)</f>
        <v>54</v>
      </c>
      <c r="H46" s="300">
        <f t="shared" ref="H46:AC46" si="19">SUM(H43:H45)</f>
        <v>0</v>
      </c>
      <c r="I46" s="302">
        <f t="shared" si="19"/>
        <v>0</v>
      </c>
      <c r="J46" s="302">
        <f t="shared" si="19"/>
        <v>0</v>
      </c>
      <c r="K46" s="302">
        <f t="shared" si="19"/>
        <v>0</v>
      </c>
      <c r="L46" s="302">
        <f t="shared" si="19"/>
        <v>0</v>
      </c>
      <c r="M46" s="302">
        <f t="shared" si="19"/>
        <v>54</v>
      </c>
      <c r="N46" s="303">
        <f t="shared" si="19"/>
        <v>0</v>
      </c>
      <c r="O46" s="300">
        <f t="shared" si="19"/>
        <v>0</v>
      </c>
      <c r="P46" s="303">
        <f t="shared" si="19"/>
        <v>0</v>
      </c>
      <c r="Q46" s="300">
        <f t="shared" si="19"/>
        <v>0</v>
      </c>
      <c r="R46" s="303">
        <f t="shared" si="19"/>
        <v>0</v>
      </c>
      <c r="S46" s="341"/>
      <c r="T46" s="300">
        <f t="shared" si="19"/>
        <v>0</v>
      </c>
      <c r="U46" s="303">
        <f t="shared" si="19"/>
        <v>0</v>
      </c>
      <c r="V46" s="300">
        <f t="shared" si="19"/>
        <v>0</v>
      </c>
      <c r="W46" s="303">
        <f t="shared" si="19"/>
        <v>18</v>
      </c>
      <c r="X46" s="342">
        <f t="shared" si="19"/>
        <v>4</v>
      </c>
      <c r="Y46" s="300">
        <f t="shared" si="19"/>
        <v>0</v>
      </c>
      <c r="Z46" s="303">
        <f t="shared" si="19"/>
        <v>18</v>
      </c>
      <c r="AA46" s="300">
        <f t="shared" si="19"/>
        <v>0</v>
      </c>
      <c r="AB46" s="303">
        <f t="shared" si="19"/>
        <v>18</v>
      </c>
      <c r="AC46" s="342">
        <f t="shared" si="19"/>
        <v>12</v>
      </c>
      <c r="AD46" s="304">
        <f>SUM(AD43:AD45)</f>
        <v>16</v>
      </c>
      <c r="AE46" s="305">
        <f>SUM(AE43:AE45)</f>
        <v>3.12</v>
      </c>
      <c r="AF46" s="303">
        <f>SUM(AF43:AF45)</f>
        <v>0</v>
      </c>
      <c r="AG46" s="303">
        <f>SUM(AG43:AG45)</f>
        <v>0</v>
      </c>
      <c r="AH46" s="303">
        <f>SUM(AH43:AH45)</f>
        <v>0</v>
      </c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07"/>
      <c r="BB46" s="307"/>
      <c r="BC46" s="307"/>
      <c r="BD46" s="307"/>
      <c r="BE46" s="307"/>
      <c r="BF46" s="307"/>
      <c r="BG46" s="307"/>
      <c r="BH46" s="307"/>
      <c r="BJ46" s="307"/>
    </row>
    <row r="47" spans="1:62" ht="19.5" customHeight="1" thickTop="1" thickBot="1" x14ac:dyDescent="0.25">
      <c r="A47" s="410" t="s">
        <v>237</v>
      </c>
      <c r="B47" s="411"/>
      <c r="C47" s="411"/>
      <c r="D47" s="441"/>
      <c r="E47" s="411"/>
      <c r="F47" s="411"/>
      <c r="G47" s="411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1"/>
      <c r="S47" s="411"/>
      <c r="T47" s="411"/>
      <c r="U47" s="411"/>
      <c r="V47" s="411"/>
      <c r="W47" s="411"/>
      <c r="X47" s="441"/>
      <c r="Y47" s="411"/>
      <c r="Z47" s="411"/>
      <c r="AA47" s="411"/>
      <c r="AB47" s="411"/>
      <c r="AC47" s="441"/>
      <c r="AD47" s="411"/>
      <c r="AE47" s="411"/>
      <c r="AF47" s="411"/>
      <c r="AG47" s="411"/>
      <c r="AH47" s="412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</row>
    <row r="48" spans="1:62" ht="21.75" customHeight="1" thickTop="1" x14ac:dyDescent="0.2">
      <c r="A48" s="152">
        <v>33</v>
      </c>
      <c r="B48" s="336" t="s">
        <v>57</v>
      </c>
      <c r="C48" s="193" t="s">
        <v>135</v>
      </c>
      <c r="D48" s="68">
        <v>6</v>
      </c>
      <c r="E48" s="15">
        <v>5</v>
      </c>
      <c r="F48" s="237"/>
      <c r="G48" s="79">
        <f>SUM(H48:N48)</f>
        <v>36</v>
      </c>
      <c r="H48" s="19">
        <f t="shared" ref="H48:I58" si="20">O48+Q48+T48+V48+Y48+AA48</f>
        <v>18</v>
      </c>
      <c r="I48" s="19">
        <f t="shared" si="20"/>
        <v>18</v>
      </c>
      <c r="J48" s="19"/>
      <c r="K48" s="19"/>
      <c r="L48" s="19"/>
      <c r="M48" s="19"/>
      <c r="N48" s="19"/>
      <c r="O48" s="214"/>
      <c r="P48" s="215"/>
      <c r="Q48" s="214"/>
      <c r="R48" s="215"/>
      <c r="S48" s="272"/>
      <c r="T48" s="214"/>
      <c r="U48" s="215"/>
      <c r="V48" s="214"/>
      <c r="W48" s="215"/>
      <c r="X48" s="272"/>
      <c r="Y48" s="214">
        <v>18</v>
      </c>
      <c r="Z48" s="215">
        <v>18</v>
      </c>
      <c r="AA48" s="18"/>
      <c r="AB48" s="20"/>
      <c r="AC48" s="277">
        <v>6</v>
      </c>
      <c r="AD48" s="236">
        <f>D48</f>
        <v>6</v>
      </c>
      <c r="AE48" s="85">
        <f t="shared" ref="AE48:AE58" si="21">((SUM(O48:AB48)-S48-X48)+((SUM(O48:AB48)-S48-X48)/9)*4+IF(E48&gt;0,2,0))/25</f>
        <v>2.16</v>
      </c>
      <c r="AF48" s="67"/>
      <c r="AG48" s="15">
        <f>D48</f>
        <v>6</v>
      </c>
      <c r="AH48" s="67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</row>
    <row r="49" spans="1:62" ht="17.100000000000001" customHeight="1" x14ac:dyDescent="0.2">
      <c r="A49" s="153">
        <v>34</v>
      </c>
      <c r="B49" s="331" t="s">
        <v>58</v>
      </c>
      <c r="C49" s="160" t="s">
        <v>136</v>
      </c>
      <c r="D49" s="68">
        <v>6</v>
      </c>
      <c r="E49" s="6"/>
      <c r="F49" s="238">
        <v>6</v>
      </c>
      <c r="G49" s="77">
        <f t="shared" ref="G49:G58" si="22">SUM(H49:N49)</f>
        <v>36</v>
      </c>
      <c r="H49" s="42">
        <f t="shared" si="20"/>
        <v>18</v>
      </c>
      <c r="I49" s="42">
        <f t="shared" si="20"/>
        <v>18</v>
      </c>
      <c r="J49" s="42"/>
      <c r="K49" s="42"/>
      <c r="L49" s="42"/>
      <c r="M49" s="42"/>
      <c r="N49" s="42"/>
      <c r="O49" s="217"/>
      <c r="P49" s="218"/>
      <c r="Q49" s="217"/>
      <c r="R49" s="218"/>
      <c r="S49" s="261"/>
      <c r="T49" s="217"/>
      <c r="U49" s="218"/>
      <c r="V49" s="7"/>
      <c r="W49" s="9"/>
      <c r="X49" s="261"/>
      <c r="Y49" s="217"/>
      <c r="Z49" s="218"/>
      <c r="AA49" s="217">
        <v>18</v>
      </c>
      <c r="AB49" s="218">
        <v>18</v>
      </c>
      <c r="AC49" s="277">
        <v>6</v>
      </c>
      <c r="AD49" s="236">
        <f t="shared" ref="AD49:AD58" si="23">D49</f>
        <v>6</v>
      </c>
      <c r="AE49" s="85">
        <f t="shared" si="21"/>
        <v>2.08</v>
      </c>
      <c r="AF49" s="45"/>
      <c r="AG49" s="5">
        <f>D49</f>
        <v>6</v>
      </c>
      <c r="AH49" s="45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</row>
    <row r="50" spans="1:62" ht="27" customHeight="1" x14ac:dyDescent="0.2">
      <c r="A50" s="152">
        <v>35</v>
      </c>
      <c r="B50" s="331" t="s">
        <v>247</v>
      </c>
      <c r="C50" s="384" t="s">
        <v>265</v>
      </c>
      <c r="D50" s="68">
        <v>6</v>
      </c>
      <c r="E50" s="6"/>
      <c r="F50" s="238">
        <v>4</v>
      </c>
      <c r="G50" s="77">
        <f t="shared" si="22"/>
        <v>36</v>
      </c>
      <c r="H50" s="42">
        <f t="shared" si="20"/>
        <v>18</v>
      </c>
      <c r="I50" s="42">
        <f t="shared" si="20"/>
        <v>18</v>
      </c>
      <c r="J50" s="42"/>
      <c r="K50" s="42"/>
      <c r="L50" s="42"/>
      <c r="M50" s="42"/>
      <c r="N50" s="42"/>
      <c r="O50" s="7"/>
      <c r="P50" s="9"/>
      <c r="Q50" s="7"/>
      <c r="R50" s="9"/>
      <c r="S50" s="261"/>
      <c r="T50" s="7"/>
      <c r="U50" s="9"/>
      <c r="V50" s="7">
        <v>18</v>
      </c>
      <c r="W50" s="9">
        <v>18</v>
      </c>
      <c r="X50" s="261">
        <v>6</v>
      </c>
      <c r="Y50" s="7"/>
      <c r="Z50" s="9"/>
      <c r="AA50" s="7"/>
      <c r="AB50" s="9"/>
      <c r="AC50" s="277"/>
      <c r="AD50" s="236">
        <f t="shared" si="23"/>
        <v>6</v>
      </c>
      <c r="AE50" s="85">
        <f t="shared" si="21"/>
        <v>2.08</v>
      </c>
      <c r="AF50" s="45"/>
      <c r="AG50" s="5">
        <f>D50</f>
        <v>6</v>
      </c>
      <c r="AH50" s="45"/>
      <c r="AI50" s="1"/>
      <c r="AJ50" s="1"/>
      <c r="AK50" s="1"/>
    </row>
    <row r="51" spans="1:62" ht="25.5" customHeight="1" x14ac:dyDescent="0.2">
      <c r="A51" s="153">
        <v>36</v>
      </c>
      <c r="B51" s="343" t="s">
        <v>59</v>
      </c>
      <c r="C51" s="170" t="s">
        <v>137</v>
      </c>
      <c r="D51" s="68">
        <v>5</v>
      </c>
      <c r="E51" s="203">
        <v>3</v>
      </c>
      <c r="F51" s="216"/>
      <c r="G51" s="77">
        <f t="shared" si="22"/>
        <v>27</v>
      </c>
      <c r="H51" s="42">
        <f t="shared" si="20"/>
        <v>9</v>
      </c>
      <c r="I51" s="42">
        <f t="shared" si="20"/>
        <v>18</v>
      </c>
      <c r="J51" s="42"/>
      <c r="K51" s="42"/>
      <c r="L51" s="42"/>
      <c r="M51" s="42"/>
      <c r="N51" s="42"/>
      <c r="O51" s="217"/>
      <c r="P51" s="218"/>
      <c r="Q51" s="217"/>
      <c r="R51" s="218"/>
      <c r="S51" s="261"/>
      <c r="T51" s="7">
        <v>9</v>
      </c>
      <c r="U51" s="218">
        <v>18</v>
      </c>
      <c r="V51" s="217"/>
      <c r="W51" s="218"/>
      <c r="X51" s="261">
        <v>5</v>
      </c>
      <c r="Y51" s="217"/>
      <c r="Z51" s="218"/>
      <c r="AA51" s="217"/>
      <c r="AB51" s="218"/>
      <c r="AC51" s="277"/>
      <c r="AD51" s="236">
        <f t="shared" si="23"/>
        <v>5</v>
      </c>
      <c r="AE51" s="85">
        <f t="shared" si="21"/>
        <v>1.64</v>
      </c>
      <c r="AF51" s="45"/>
      <c r="AG51" s="5">
        <f>D51</f>
        <v>5</v>
      </c>
      <c r="AH51" s="45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</row>
    <row r="52" spans="1:62" ht="27" customHeight="1" x14ac:dyDescent="0.2">
      <c r="A52" s="152">
        <v>37</v>
      </c>
      <c r="B52" s="343" t="s">
        <v>60</v>
      </c>
      <c r="C52" s="170" t="s">
        <v>138</v>
      </c>
      <c r="D52" s="68">
        <v>3</v>
      </c>
      <c r="E52" s="228"/>
      <c r="F52" s="239">
        <v>3</v>
      </c>
      <c r="G52" s="77">
        <f t="shared" si="22"/>
        <v>18</v>
      </c>
      <c r="H52" s="42">
        <f t="shared" si="20"/>
        <v>9</v>
      </c>
      <c r="I52" s="42">
        <f t="shared" si="20"/>
        <v>9</v>
      </c>
      <c r="J52" s="42"/>
      <c r="K52" s="42"/>
      <c r="L52" s="42"/>
      <c r="M52" s="42"/>
      <c r="N52" s="42"/>
      <c r="O52" s="217"/>
      <c r="P52" s="218"/>
      <c r="Q52" s="217"/>
      <c r="R52" s="218"/>
      <c r="S52" s="261"/>
      <c r="T52" s="7">
        <v>9</v>
      </c>
      <c r="U52" s="9">
        <v>9</v>
      </c>
      <c r="V52" s="217"/>
      <c r="W52" s="218"/>
      <c r="X52" s="261">
        <v>3</v>
      </c>
      <c r="Y52" s="217"/>
      <c r="Z52" s="218"/>
      <c r="AA52" s="217"/>
      <c r="AB52" s="218"/>
      <c r="AC52" s="277"/>
      <c r="AD52" s="236">
        <f t="shared" si="23"/>
        <v>3</v>
      </c>
      <c r="AE52" s="85">
        <f t="shared" si="21"/>
        <v>1.04</v>
      </c>
      <c r="AF52" s="45"/>
      <c r="AG52" s="5">
        <f>D52</f>
        <v>3</v>
      </c>
      <c r="AH52" s="45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</row>
    <row r="53" spans="1:62" ht="23.25" customHeight="1" x14ac:dyDescent="0.2">
      <c r="A53" s="153">
        <v>38</v>
      </c>
      <c r="B53" s="343" t="s">
        <v>61</v>
      </c>
      <c r="C53" s="170" t="s">
        <v>226</v>
      </c>
      <c r="D53" s="68">
        <v>1</v>
      </c>
      <c r="E53" s="228"/>
      <c r="F53" s="239">
        <v>3</v>
      </c>
      <c r="G53" s="77">
        <f t="shared" si="22"/>
        <v>9</v>
      </c>
      <c r="H53" s="42">
        <f t="shared" si="20"/>
        <v>9</v>
      </c>
      <c r="I53" s="42">
        <f t="shared" si="20"/>
        <v>0</v>
      </c>
      <c r="J53" s="42"/>
      <c r="K53" s="42"/>
      <c r="L53" s="42"/>
      <c r="M53" s="42"/>
      <c r="N53" s="42"/>
      <c r="O53" s="217"/>
      <c r="P53" s="218"/>
      <c r="Q53" s="217"/>
      <c r="R53" s="218"/>
      <c r="S53" s="261"/>
      <c r="T53" s="7">
        <v>9</v>
      </c>
      <c r="U53" s="9"/>
      <c r="V53" s="217"/>
      <c r="W53" s="218"/>
      <c r="X53" s="261">
        <v>1</v>
      </c>
      <c r="Y53" s="217"/>
      <c r="Z53" s="218"/>
      <c r="AA53" s="217"/>
      <c r="AB53" s="218"/>
      <c r="AC53" s="277"/>
      <c r="AD53" s="236">
        <f t="shared" si="23"/>
        <v>1</v>
      </c>
      <c r="AE53" s="85">
        <f t="shared" si="21"/>
        <v>0.52</v>
      </c>
      <c r="AF53" s="45"/>
      <c r="AG53" s="5"/>
      <c r="AH53" s="45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</row>
    <row r="54" spans="1:62" ht="27.75" customHeight="1" x14ac:dyDescent="0.2">
      <c r="A54" s="152">
        <v>39</v>
      </c>
      <c r="B54" s="343" t="s">
        <v>62</v>
      </c>
      <c r="C54" s="170" t="s">
        <v>139</v>
      </c>
      <c r="D54" s="68">
        <v>5</v>
      </c>
      <c r="E54" s="228"/>
      <c r="F54" s="239">
        <v>6</v>
      </c>
      <c r="G54" s="77">
        <f t="shared" si="22"/>
        <v>27</v>
      </c>
      <c r="H54" s="42">
        <f t="shared" si="20"/>
        <v>9</v>
      </c>
      <c r="I54" s="42">
        <f t="shared" si="20"/>
        <v>18</v>
      </c>
      <c r="J54" s="42"/>
      <c r="K54" s="42"/>
      <c r="L54" s="42"/>
      <c r="M54" s="42"/>
      <c r="N54" s="42"/>
      <c r="O54" s="217"/>
      <c r="P54" s="218"/>
      <c r="Q54" s="217"/>
      <c r="R54" s="218"/>
      <c r="S54" s="261"/>
      <c r="T54" s="217"/>
      <c r="U54" s="218"/>
      <c r="V54" s="217"/>
      <c r="W54" s="218"/>
      <c r="X54" s="261"/>
      <c r="Y54" s="217"/>
      <c r="Z54" s="218"/>
      <c r="AA54" s="217">
        <v>9</v>
      </c>
      <c r="AB54" s="218">
        <v>18</v>
      </c>
      <c r="AC54" s="277">
        <v>5</v>
      </c>
      <c r="AD54" s="236">
        <f t="shared" si="23"/>
        <v>5</v>
      </c>
      <c r="AE54" s="85">
        <f t="shared" si="21"/>
        <v>1.56</v>
      </c>
      <c r="AF54" s="45"/>
      <c r="AG54" s="5">
        <f>D54</f>
        <v>5</v>
      </c>
      <c r="AH54" s="45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</row>
    <row r="55" spans="1:62" ht="24.75" customHeight="1" x14ac:dyDescent="0.2">
      <c r="A55" s="153">
        <v>40</v>
      </c>
      <c r="B55" s="331" t="s">
        <v>63</v>
      </c>
      <c r="C55" s="160" t="s">
        <v>140</v>
      </c>
      <c r="D55" s="68">
        <v>2</v>
      </c>
      <c r="E55" s="6"/>
      <c r="F55" s="238">
        <v>4</v>
      </c>
      <c r="G55" s="77">
        <f t="shared" si="22"/>
        <v>18</v>
      </c>
      <c r="H55" s="42">
        <f t="shared" si="20"/>
        <v>0</v>
      </c>
      <c r="I55" s="42">
        <f t="shared" si="20"/>
        <v>18</v>
      </c>
      <c r="J55" s="42"/>
      <c r="K55" s="42"/>
      <c r="L55" s="42"/>
      <c r="M55" s="42"/>
      <c r="N55" s="42"/>
      <c r="O55" s="7"/>
      <c r="P55" s="9"/>
      <c r="Q55" s="7"/>
      <c r="R55" s="9"/>
      <c r="S55" s="261"/>
      <c r="T55" s="7"/>
      <c r="U55" s="9"/>
      <c r="V55" s="7"/>
      <c r="W55" s="9">
        <v>18</v>
      </c>
      <c r="X55" s="261">
        <v>2</v>
      </c>
      <c r="Y55" s="7"/>
      <c r="Z55" s="9"/>
      <c r="AA55" s="7"/>
      <c r="AB55" s="9"/>
      <c r="AC55" s="277"/>
      <c r="AD55" s="236">
        <f t="shared" si="23"/>
        <v>2</v>
      </c>
      <c r="AE55" s="85">
        <f t="shared" si="21"/>
        <v>1.04</v>
      </c>
      <c r="AF55" s="45"/>
      <c r="AG55" s="5">
        <f>D55</f>
        <v>2</v>
      </c>
      <c r="AH55" s="45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</row>
    <row r="56" spans="1:62" ht="17.100000000000001" customHeight="1" x14ac:dyDescent="0.2">
      <c r="A56" s="152">
        <v>41</v>
      </c>
      <c r="B56" s="331" t="s">
        <v>64</v>
      </c>
      <c r="C56" s="160" t="s">
        <v>141</v>
      </c>
      <c r="D56" s="68">
        <v>2</v>
      </c>
      <c r="E56" s="228"/>
      <c r="F56" s="239">
        <v>3</v>
      </c>
      <c r="G56" s="77">
        <f t="shared" si="22"/>
        <v>18</v>
      </c>
      <c r="H56" s="42">
        <f t="shared" si="20"/>
        <v>18</v>
      </c>
      <c r="I56" s="42">
        <f t="shared" si="20"/>
        <v>0</v>
      </c>
      <c r="J56" s="42"/>
      <c r="K56" s="42"/>
      <c r="L56" s="42"/>
      <c r="M56" s="42"/>
      <c r="N56" s="42"/>
      <c r="O56" s="217"/>
      <c r="P56" s="218"/>
      <c r="Q56" s="217"/>
      <c r="R56" s="218"/>
      <c r="S56" s="261"/>
      <c r="T56" s="217">
        <v>18</v>
      </c>
      <c r="U56" s="218"/>
      <c r="V56" s="217"/>
      <c r="W56" s="218"/>
      <c r="X56" s="261">
        <v>2</v>
      </c>
      <c r="Y56" s="217"/>
      <c r="Z56" s="218"/>
      <c r="AA56" s="217"/>
      <c r="AB56" s="218"/>
      <c r="AC56" s="277"/>
      <c r="AD56" s="236">
        <f t="shared" si="23"/>
        <v>2</v>
      </c>
      <c r="AE56" s="85">
        <f t="shared" si="21"/>
        <v>1.04</v>
      </c>
      <c r="AF56" s="45"/>
      <c r="AG56" s="5"/>
      <c r="AH56" s="45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</row>
    <row r="57" spans="1:62" ht="17.100000000000001" customHeight="1" x14ac:dyDescent="0.2">
      <c r="A57" s="153">
        <v>42</v>
      </c>
      <c r="B57" s="331" t="s">
        <v>65</v>
      </c>
      <c r="C57" s="160" t="s">
        <v>281</v>
      </c>
      <c r="D57" s="68">
        <v>2</v>
      </c>
      <c r="E57" s="6"/>
      <c r="F57" s="238">
        <v>6</v>
      </c>
      <c r="G57" s="77">
        <f t="shared" si="22"/>
        <v>18</v>
      </c>
      <c r="H57" s="42">
        <f t="shared" si="20"/>
        <v>0</v>
      </c>
      <c r="I57" s="42">
        <f t="shared" si="20"/>
        <v>18</v>
      </c>
      <c r="J57" s="42"/>
      <c r="K57" s="42"/>
      <c r="L57" s="42"/>
      <c r="M57" s="42"/>
      <c r="N57" s="42"/>
      <c r="O57" s="7"/>
      <c r="P57" s="9"/>
      <c r="Q57" s="7"/>
      <c r="R57" s="9"/>
      <c r="S57" s="261"/>
      <c r="T57" s="7"/>
      <c r="U57" s="9"/>
      <c r="V57" s="7"/>
      <c r="W57" s="9"/>
      <c r="X57" s="261"/>
      <c r="Y57" s="7"/>
      <c r="Z57" s="9"/>
      <c r="AA57" s="7"/>
      <c r="AB57" s="9">
        <v>18</v>
      </c>
      <c r="AC57" s="277">
        <v>2</v>
      </c>
      <c r="AD57" s="236">
        <f t="shared" si="23"/>
        <v>2</v>
      </c>
      <c r="AE57" s="85">
        <f t="shared" si="21"/>
        <v>1.04</v>
      </c>
      <c r="AF57" s="45"/>
      <c r="AG57" s="5">
        <f>D57</f>
        <v>2</v>
      </c>
      <c r="AH57" s="45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</row>
    <row r="58" spans="1:62" ht="17.100000000000001" customHeight="1" thickBot="1" x14ac:dyDescent="0.25">
      <c r="A58" s="152">
        <v>43</v>
      </c>
      <c r="B58" s="344" t="s">
        <v>66</v>
      </c>
      <c r="C58" s="195" t="s">
        <v>142</v>
      </c>
      <c r="D58" s="68">
        <v>3</v>
      </c>
      <c r="E58" s="240"/>
      <c r="F58" s="241">
        <v>5</v>
      </c>
      <c r="G58" s="78">
        <f t="shared" si="22"/>
        <v>27</v>
      </c>
      <c r="H58" s="14">
        <f t="shared" si="20"/>
        <v>9</v>
      </c>
      <c r="I58" s="14">
        <f t="shared" si="20"/>
        <v>18</v>
      </c>
      <c r="J58" s="42"/>
      <c r="K58" s="42"/>
      <c r="L58" s="42"/>
      <c r="M58" s="42"/>
      <c r="N58" s="42"/>
      <c r="O58" s="234"/>
      <c r="P58" s="235"/>
      <c r="Q58" s="234"/>
      <c r="R58" s="235"/>
      <c r="S58" s="276"/>
      <c r="T58" s="234"/>
      <c r="U58" s="235"/>
      <c r="V58" s="234"/>
      <c r="W58" s="235"/>
      <c r="X58" s="276"/>
      <c r="Y58" s="232">
        <v>9</v>
      </c>
      <c r="Z58" s="235">
        <v>18</v>
      </c>
      <c r="AA58" s="234"/>
      <c r="AB58" s="235"/>
      <c r="AC58" s="280">
        <v>3</v>
      </c>
      <c r="AD58" s="236">
        <f t="shared" si="23"/>
        <v>3</v>
      </c>
      <c r="AE58" s="85">
        <f t="shared" si="21"/>
        <v>1.56</v>
      </c>
      <c r="AF58" s="46"/>
      <c r="AG58" s="89">
        <f>D58</f>
        <v>3</v>
      </c>
      <c r="AH58" s="46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</row>
    <row r="59" spans="1:62" s="140" customFormat="1" ht="17.100000000000001" customHeight="1" thickTop="1" thickBot="1" x14ac:dyDescent="0.25">
      <c r="A59" s="435" t="s">
        <v>11</v>
      </c>
      <c r="B59" s="440"/>
      <c r="C59" s="301"/>
      <c r="D59" s="291">
        <f>SUM(D48:D58)</f>
        <v>41</v>
      </c>
      <c r="E59" s="107">
        <f>COUNTA(E48:E58)</f>
        <v>2</v>
      </c>
      <c r="F59" s="80">
        <f>COUNTA(F48:F58)</f>
        <v>9</v>
      </c>
      <c r="G59" s="81">
        <f>SUM(G48:G58)</f>
        <v>270</v>
      </c>
      <c r="H59" s="81">
        <f t="shared" ref="H59:AH59" si="24">SUM(H48:H58)</f>
        <v>117</v>
      </c>
      <c r="I59" s="81">
        <f t="shared" si="24"/>
        <v>153</v>
      </c>
      <c r="J59" s="81">
        <f t="shared" si="24"/>
        <v>0</v>
      </c>
      <c r="K59" s="81">
        <f t="shared" si="24"/>
        <v>0</v>
      </c>
      <c r="L59" s="81">
        <f t="shared" si="24"/>
        <v>0</v>
      </c>
      <c r="M59" s="81">
        <f t="shared" si="24"/>
        <v>0</v>
      </c>
      <c r="N59" s="81">
        <f t="shared" si="24"/>
        <v>0</v>
      </c>
      <c r="O59" s="81">
        <f t="shared" si="24"/>
        <v>0</v>
      </c>
      <c r="P59" s="81">
        <f t="shared" si="24"/>
        <v>0</v>
      </c>
      <c r="Q59" s="81">
        <f t="shared" si="24"/>
        <v>0</v>
      </c>
      <c r="R59" s="81">
        <f t="shared" si="24"/>
        <v>0</v>
      </c>
      <c r="S59" s="316"/>
      <c r="T59" s="81">
        <f t="shared" si="24"/>
        <v>45</v>
      </c>
      <c r="U59" s="81">
        <f t="shared" si="24"/>
        <v>27</v>
      </c>
      <c r="V59" s="81">
        <f t="shared" si="24"/>
        <v>18</v>
      </c>
      <c r="W59" s="81">
        <f t="shared" si="24"/>
        <v>36</v>
      </c>
      <c r="X59" s="316">
        <f t="shared" si="24"/>
        <v>19</v>
      </c>
      <c r="Y59" s="81">
        <f t="shared" si="24"/>
        <v>27</v>
      </c>
      <c r="Z59" s="81">
        <f t="shared" si="24"/>
        <v>36</v>
      </c>
      <c r="AA59" s="81">
        <f t="shared" si="24"/>
        <v>27</v>
      </c>
      <c r="AB59" s="81">
        <f t="shared" si="24"/>
        <v>54</v>
      </c>
      <c r="AC59" s="316">
        <f>SUM(AC48:AC58)</f>
        <v>22</v>
      </c>
      <c r="AD59" s="304">
        <f t="shared" si="24"/>
        <v>41</v>
      </c>
      <c r="AE59" s="305">
        <f t="shared" si="24"/>
        <v>15.76</v>
      </c>
      <c r="AF59" s="303">
        <f t="shared" si="24"/>
        <v>0</v>
      </c>
      <c r="AG59" s="303">
        <f t="shared" si="24"/>
        <v>38</v>
      </c>
      <c r="AH59" s="303">
        <f t="shared" si="24"/>
        <v>0</v>
      </c>
      <c r="AI59" s="306"/>
      <c r="AJ59" s="306"/>
      <c r="AK59" s="306"/>
      <c r="AL59" s="306"/>
      <c r="AM59" s="306"/>
      <c r="AN59" s="306"/>
      <c r="AO59" s="306"/>
      <c r="AP59" s="306"/>
      <c r="AQ59" s="306"/>
      <c r="AR59" s="306"/>
      <c r="AS59" s="306"/>
      <c r="AT59" s="306"/>
      <c r="AU59" s="306"/>
      <c r="AV59" s="306"/>
      <c r="AW59" s="306"/>
      <c r="AX59" s="306"/>
      <c r="AY59" s="306"/>
      <c r="AZ59" s="306"/>
      <c r="BA59" s="306"/>
      <c r="BB59" s="306"/>
      <c r="BC59" s="306"/>
      <c r="BD59" s="306"/>
      <c r="BE59" s="306"/>
      <c r="BF59" s="306"/>
      <c r="BG59" s="306"/>
      <c r="BH59" s="306"/>
      <c r="BJ59" s="306"/>
    </row>
    <row r="60" spans="1:62" ht="17.100000000000001" customHeight="1" thickTop="1" thickBot="1" x14ac:dyDescent="0.25">
      <c r="A60" s="410" t="s">
        <v>234</v>
      </c>
      <c r="B60" s="411"/>
      <c r="C60" s="411"/>
      <c r="D60" s="441"/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1"/>
      <c r="P60" s="411"/>
      <c r="Q60" s="411"/>
      <c r="R60" s="411"/>
      <c r="S60" s="411"/>
      <c r="T60" s="411"/>
      <c r="U60" s="411"/>
      <c r="V60" s="411"/>
      <c r="W60" s="411"/>
      <c r="X60" s="441"/>
      <c r="Y60" s="411"/>
      <c r="Z60" s="411"/>
      <c r="AA60" s="411"/>
      <c r="AB60" s="411"/>
      <c r="AC60" s="441"/>
      <c r="AD60" s="411"/>
      <c r="AE60" s="411"/>
      <c r="AF60" s="411"/>
      <c r="AG60" s="411"/>
      <c r="AH60" s="412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</row>
    <row r="61" spans="1:62" ht="23.25" customHeight="1" thickTop="1" x14ac:dyDescent="0.2">
      <c r="A61" s="152">
        <v>33</v>
      </c>
      <c r="B61" s="345" t="s">
        <v>248</v>
      </c>
      <c r="C61" s="193" t="s">
        <v>283</v>
      </c>
      <c r="D61" s="68">
        <v>5</v>
      </c>
      <c r="E61" s="212">
        <v>4</v>
      </c>
      <c r="F61" s="242"/>
      <c r="G61" s="17">
        <f>SUM(H61:N61)</f>
        <v>36</v>
      </c>
      <c r="H61" s="18">
        <f t="shared" ref="H61:I71" si="25">O61+Q61+T61+V61+Y61+AA61</f>
        <v>18</v>
      </c>
      <c r="I61" s="19">
        <f t="shared" si="25"/>
        <v>18</v>
      </c>
      <c r="J61" s="19"/>
      <c r="K61" s="19"/>
      <c r="L61" s="19"/>
      <c r="M61" s="19"/>
      <c r="N61" s="19"/>
      <c r="O61" s="214"/>
      <c r="P61" s="215"/>
      <c r="Q61" s="214"/>
      <c r="R61" s="215"/>
      <c r="S61" s="272"/>
      <c r="T61" s="18"/>
      <c r="U61" s="20"/>
      <c r="V61" s="18">
        <v>18</v>
      </c>
      <c r="W61" s="20">
        <v>18</v>
      </c>
      <c r="X61" s="272">
        <v>5</v>
      </c>
      <c r="Y61" s="214"/>
      <c r="Z61" s="215"/>
      <c r="AA61" s="214"/>
      <c r="AB61" s="215"/>
      <c r="AC61" s="277"/>
      <c r="AD61" s="236">
        <f>D61</f>
        <v>5</v>
      </c>
      <c r="AE61" s="85">
        <f t="shared" ref="AE61:AE71" si="26">((SUM(O61:AB61)-S61-X61)+((SUM(O61:AB61)-S61-X61)/9)*4+IF(E61&gt;0,2,0))/25</f>
        <v>2.16</v>
      </c>
      <c r="AF61" s="48"/>
      <c r="AG61" s="84">
        <f>D61</f>
        <v>5</v>
      </c>
      <c r="AH61" s="48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</row>
    <row r="62" spans="1:62" ht="40.5" customHeight="1" x14ac:dyDescent="0.2">
      <c r="A62" s="153">
        <v>34</v>
      </c>
      <c r="B62" s="331" t="s">
        <v>249</v>
      </c>
      <c r="C62" s="193" t="s">
        <v>227</v>
      </c>
      <c r="D62" s="68">
        <v>5</v>
      </c>
      <c r="E62" s="228"/>
      <c r="F62" s="203">
        <v>3</v>
      </c>
      <c r="G62" s="17">
        <f t="shared" ref="G62:G71" si="27">SUM(H62:N62)</f>
        <v>36</v>
      </c>
      <c r="H62" s="18">
        <f t="shared" si="25"/>
        <v>18</v>
      </c>
      <c r="I62" s="19">
        <f t="shared" si="25"/>
        <v>18</v>
      </c>
      <c r="J62" s="42"/>
      <c r="K62" s="42"/>
      <c r="L62" s="42"/>
      <c r="M62" s="42"/>
      <c r="N62" s="42"/>
      <c r="O62" s="217"/>
      <c r="P62" s="218"/>
      <c r="Q62" s="217"/>
      <c r="R62" s="218"/>
      <c r="S62" s="261"/>
      <c r="T62" s="217">
        <v>18</v>
      </c>
      <c r="U62" s="218">
        <v>18</v>
      </c>
      <c r="V62" s="217"/>
      <c r="W62" s="218"/>
      <c r="X62" s="261">
        <v>5</v>
      </c>
      <c r="Y62" s="217"/>
      <c r="Z62" s="218"/>
      <c r="AA62" s="217"/>
      <c r="AB62" s="218"/>
      <c r="AC62" s="277"/>
      <c r="AD62" s="236">
        <f t="shared" ref="AD62:AD71" si="28">D62</f>
        <v>5</v>
      </c>
      <c r="AE62" s="85">
        <f t="shared" si="26"/>
        <v>2.08</v>
      </c>
      <c r="AF62" s="45"/>
      <c r="AG62" s="5">
        <f>D62</f>
        <v>5</v>
      </c>
      <c r="AH62" s="45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</row>
    <row r="63" spans="1:62" ht="27.75" customHeight="1" x14ac:dyDescent="0.2">
      <c r="A63" s="152">
        <v>35</v>
      </c>
      <c r="B63" s="331" t="s">
        <v>67</v>
      </c>
      <c r="C63" s="193" t="s">
        <v>102</v>
      </c>
      <c r="D63" s="68">
        <v>5</v>
      </c>
      <c r="E63" s="228"/>
      <c r="F63" s="203">
        <v>6</v>
      </c>
      <c r="G63" s="17">
        <f t="shared" si="27"/>
        <v>27</v>
      </c>
      <c r="H63" s="18">
        <f t="shared" si="25"/>
        <v>9</v>
      </c>
      <c r="I63" s="19">
        <f t="shared" si="25"/>
        <v>18</v>
      </c>
      <c r="J63" s="42"/>
      <c r="K63" s="42"/>
      <c r="L63" s="42"/>
      <c r="M63" s="42"/>
      <c r="N63" s="42"/>
      <c r="O63" s="217"/>
      <c r="P63" s="218"/>
      <c r="Q63" s="217"/>
      <c r="R63" s="218"/>
      <c r="S63" s="261"/>
      <c r="T63" s="217"/>
      <c r="U63" s="218"/>
      <c r="V63" s="217"/>
      <c r="W63" s="218"/>
      <c r="X63" s="261"/>
      <c r="Y63" s="217"/>
      <c r="Z63" s="218"/>
      <c r="AA63" s="217">
        <v>9</v>
      </c>
      <c r="AB63" s="218">
        <v>18</v>
      </c>
      <c r="AC63" s="277">
        <v>5</v>
      </c>
      <c r="AD63" s="236">
        <f t="shared" si="28"/>
        <v>5</v>
      </c>
      <c r="AE63" s="85">
        <f t="shared" si="26"/>
        <v>1.56</v>
      </c>
      <c r="AF63" s="45"/>
      <c r="AG63" s="5">
        <f>D63</f>
        <v>5</v>
      </c>
      <c r="AH63" s="45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</row>
    <row r="64" spans="1:62" ht="15" customHeight="1" x14ac:dyDescent="0.2">
      <c r="A64" s="153">
        <v>36</v>
      </c>
      <c r="B64" s="331" t="s">
        <v>68</v>
      </c>
      <c r="C64" s="193" t="s">
        <v>103</v>
      </c>
      <c r="D64" s="68">
        <v>5</v>
      </c>
      <c r="E64" s="228"/>
      <c r="F64" s="203">
        <v>6</v>
      </c>
      <c r="G64" s="17">
        <f t="shared" si="27"/>
        <v>27</v>
      </c>
      <c r="H64" s="18">
        <f t="shared" si="25"/>
        <v>9</v>
      </c>
      <c r="I64" s="19">
        <f t="shared" si="25"/>
        <v>18</v>
      </c>
      <c r="J64" s="42"/>
      <c r="K64" s="42"/>
      <c r="L64" s="42"/>
      <c r="M64" s="42"/>
      <c r="N64" s="42"/>
      <c r="O64" s="217"/>
      <c r="P64" s="218"/>
      <c r="Q64" s="217"/>
      <c r="R64" s="218"/>
      <c r="S64" s="261"/>
      <c r="T64" s="217"/>
      <c r="U64" s="218"/>
      <c r="V64" s="217"/>
      <c r="W64" s="218"/>
      <c r="X64" s="261"/>
      <c r="Y64" s="217"/>
      <c r="Z64" s="218"/>
      <c r="AA64" s="217">
        <v>9</v>
      </c>
      <c r="AB64" s="218">
        <v>18</v>
      </c>
      <c r="AC64" s="277">
        <v>5</v>
      </c>
      <c r="AD64" s="236">
        <f t="shared" si="28"/>
        <v>5</v>
      </c>
      <c r="AE64" s="85">
        <f t="shared" si="26"/>
        <v>1.56</v>
      </c>
      <c r="AF64" s="45"/>
      <c r="AG64" s="5">
        <f>D64</f>
        <v>5</v>
      </c>
      <c r="AH64" s="45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</row>
    <row r="65" spans="1:62" ht="24" customHeight="1" x14ac:dyDescent="0.2">
      <c r="A65" s="152">
        <v>37</v>
      </c>
      <c r="B65" s="331" t="s">
        <v>69</v>
      </c>
      <c r="C65" s="193" t="s">
        <v>104</v>
      </c>
      <c r="D65" s="68">
        <v>5</v>
      </c>
      <c r="E65" s="228"/>
      <c r="F65" s="203">
        <v>5</v>
      </c>
      <c r="G65" s="17">
        <f t="shared" si="27"/>
        <v>27</v>
      </c>
      <c r="H65" s="18">
        <f t="shared" si="25"/>
        <v>9</v>
      </c>
      <c r="I65" s="19">
        <f t="shared" si="25"/>
        <v>18</v>
      </c>
      <c r="J65" s="42"/>
      <c r="K65" s="42"/>
      <c r="L65" s="42"/>
      <c r="M65" s="42"/>
      <c r="N65" s="42"/>
      <c r="O65" s="217"/>
      <c r="P65" s="218"/>
      <c r="Q65" s="217"/>
      <c r="R65" s="218"/>
      <c r="S65" s="261"/>
      <c r="T65" s="217"/>
      <c r="U65" s="218"/>
      <c r="V65" s="217"/>
      <c r="W65" s="218"/>
      <c r="X65" s="261"/>
      <c r="Y65" s="217">
        <v>9</v>
      </c>
      <c r="Z65" s="218">
        <v>18</v>
      </c>
      <c r="AA65" s="217"/>
      <c r="AB65" s="218"/>
      <c r="AC65" s="277">
        <v>5</v>
      </c>
      <c r="AD65" s="236">
        <f t="shared" si="28"/>
        <v>5</v>
      </c>
      <c r="AE65" s="85">
        <f t="shared" si="26"/>
        <v>1.56</v>
      </c>
      <c r="AF65" s="45"/>
      <c r="AG65" s="5">
        <f>D65</f>
        <v>5</v>
      </c>
      <c r="AH65" s="45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</row>
    <row r="66" spans="1:62" ht="25.5" customHeight="1" x14ac:dyDescent="0.2">
      <c r="A66" s="153">
        <v>38</v>
      </c>
      <c r="B66" s="331" t="s">
        <v>70</v>
      </c>
      <c r="C66" s="193" t="s">
        <v>105</v>
      </c>
      <c r="D66" s="68">
        <v>2</v>
      </c>
      <c r="E66" s="228"/>
      <c r="F66" s="203">
        <v>4</v>
      </c>
      <c r="G66" s="17">
        <f t="shared" si="27"/>
        <v>18</v>
      </c>
      <c r="H66" s="18">
        <f t="shared" si="25"/>
        <v>18</v>
      </c>
      <c r="I66" s="19">
        <f t="shared" si="25"/>
        <v>0</v>
      </c>
      <c r="J66" s="42"/>
      <c r="K66" s="42"/>
      <c r="L66" s="42"/>
      <c r="M66" s="42"/>
      <c r="N66" s="42"/>
      <c r="O66" s="217"/>
      <c r="P66" s="218"/>
      <c r="Q66" s="217"/>
      <c r="R66" s="218"/>
      <c r="S66" s="261"/>
      <c r="T66" s="217"/>
      <c r="U66" s="218"/>
      <c r="V66" s="217">
        <v>18</v>
      </c>
      <c r="W66" s="218"/>
      <c r="X66" s="261">
        <v>2</v>
      </c>
      <c r="Y66" s="217"/>
      <c r="Z66" s="218"/>
      <c r="AA66" s="217"/>
      <c r="AB66" s="218"/>
      <c r="AC66" s="277"/>
      <c r="AD66" s="236">
        <f t="shared" si="28"/>
        <v>2</v>
      </c>
      <c r="AE66" s="85">
        <f t="shared" si="26"/>
        <v>1.04</v>
      </c>
      <c r="AF66" s="45"/>
      <c r="AG66" s="5"/>
      <c r="AH66" s="45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</row>
    <row r="67" spans="1:62" ht="24" customHeight="1" x14ac:dyDescent="0.2">
      <c r="A67" s="152">
        <v>39</v>
      </c>
      <c r="B67" s="331" t="s">
        <v>71</v>
      </c>
      <c r="C67" s="193" t="s">
        <v>106</v>
      </c>
      <c r="D67" s="68">
        <v>2</v>
      </c>
      <c r="E67" s="228"/>
      <c r="F67" s="203">
        <v>4</v>
      </c>
      <c r="G67" s="17">
        <f t="shared" si="27"/>
        <v>18</v>
      </c>
      <c r="H67" s="18">
        <f t="shared" si="25"/>
        <v>18</v>
      </c>
      <c r="I67" s="19">
        <f t="shared" si="25"/>
        <v>0</v>
      </c>
      <c r="J67" s="42"/>
      <c r="K67" s="42"/>
      <c r="L67" s="42"/>
      <c r="M67" s="42"/>
      <c r="N67" s="42"/>
      <c r="O67" s="217"/>
      <c r="P67" s="218"/>
      <c r="Q67" s="217"/>
      <c r="R67" s="218"/>
      <c r="S67" s="261"/>
      <c r="T67" s="217"/>
      <c r="U67" s="218"/>
      <c r="V67" s="217">
        <v>18</v>
      </c>
      <c r="W67" s="218"/>
      <c r="X67" s="261">
        <v>2</v>
      </c>
      <c r="Y67" s="217"/>
      <c r="Z67" s="218"/>
      <c r="AA67" s="217"/>
      <c r="AB67" s="218"/>
      <c r="AC67" s="277"/>
      <c r="AD67" s="236">
        <f t="shared" si="28"/>
        <v>2</v>
      </c>
      <c r="AE67" s="85">
        <f t="shared" si="26"/>
        <v>1.04</v>
      </c>
      <c r="AF67" s="45"/>
      <c r="AG67" s="5">
        <f>D67</f>
        <v>2</v>
      </c>
      <c r="AH67" s="45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</row>
    <row r="68" spans="1:62" ht="21" customHeight="1" x14ac:dyDescent="0.2">
      <c r="A68" s="153">
        <v>40</v>
      </c>
      <c r="B68" s="331" t="s">
        <v>72</v>
      </c>
      <c r="C68" s="193" t="s">
        <v>107</v>
      </c>
      <c r="D68" s="68">
        <v>1</v>
      </c>
      <c r="E68" s="228"/>
      <c r="F68" s="203">
        <v>6</v>
      </c>
      <c r="G68" s="17">
        <f t="shared" si="27"/>
        <v>9</v>
      </c>
      <c r="H68" s="18">
        <f t="shared" si="25"/>
        <v>9</v>
      </c>
      <c r="I68" s="19">
        <f t="shared" si="25"/>
        <v>0</v>
      </c>
      <c r="J68" s="42"/>
      <c r="K68" s="42"/>
      <c r="L68" s="42"/>
      <c r="M68" s="42"/>
      <c r="N68" s="42"/>
      <c r="O68" s="217"/>
      <c r="P68" s="218"/>
      <c r="Q68" s="217"/>
      <c r="R68" s="218"/>
      <c r="S68" s="261"/>
      <c r="T68" s="217"/>
      <c r="U68" s="218"/>
      <c r="V68" s="217"/>
      <c r="W68" s="218"/>
      <c r="X68" s="261"/>
      <c r="Y68" s="217"/>
      <c r="Z68" s="218"/>
      <c r="AA68" s="217">
        <v>9</v>
      </c>
      <c r="AB68" s="218"/>
      <c r="AC68" s="277">
        <v>1</v>
      </c>
      <c r="AD68" s="236">
        <f t="shared" si="28"/>
        <v>1</v>
      </c>
      <c r="AE68" s="85">
        <f t="shared" si="26"/>
        <v>0.52</v>
      </c>
      <c r="AF68" s="45"/>
      <c r="AG68" s="5"/>
      <c r="AH68" s="45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</row>
    <row r="69" spans="1:62" ht="24.75" customHeight="1" x14ac:dyDescent="0.2">
      <c r="A69" s="152">
        <v>41</v>
      </c>
      <c r="B69" s="331" t="s">
        <v>247</v>
      </c>
      <c r="C69" s="193" t="s">
        <v>228</v>
      </c>
      <c r="D69" s="68">
        <v>5</v>
      </c>
      <c r="E69" s="5">
        <v>4</v>
      </c>
      <c r="F69" s="6"/>
      <c r="G69" s="17">
        <f t="shared" si="27"/>
        <v>36</v>
      </c>
      <c r="H69" s="18">
        <f t="shared" si="25"/>
        <v>18</v>
      </c>
      <c r="I69" s="19">
        <f t="shared" si="25"/>
        <v>18</v>
      </c>
      <c r="J69" s="42"/>
      <c r="K69" s="42"/>
      <c r="L69" s="42"/>
      <c r="M69" s="42"/>
      <c r="N69" s="42"/>
      <c r="O69" s="7"/>
      <c r="P69" s="9"/>
      <c r="Q69" s="7"/>
      <c r="R69" s="9"/>
      <c r="S69" s="261"/>
      <c r="T69" s="7"/>
      <c r="U69" s="9"/>
      <c r="V69" s="7">
        <v>18</v>
      </c>
      <c r="W69" s="9">
        <v>18</v>
      </c>
      <c r="X69" s="261">
        <v>5</v>
      </c>
      <c r="Y69" s="7"/>
      <c r="Z69" s="9"/>
      <c r="AA69" s="7"/>
      <c r="AB69" s="9"/>
      <c r="AC69" s="277"/>
      <c r="AD69" s="236">
        <f t="shared" si="28"/>
        <v>5</v>
      </c>
      <c r="AE69" s="85">
        <f t="shared" si="26"/>
        <v>2.16</v>
      </c>
      <c r="AF69" s="45"/>
      <c r="AG69" s="5">
        <f>D69</f>
        <v>5</v>
      </c>
      <c r="AH69" s="45"/>
      <c r="AI69" s="1"/>
      <c r="AJ69" s="1"/>
      <c r="AK69" s="1"/>
    </row>
    <row r="70" spans="1:62" ht="23.25" customHeight="1" x14ac:dyDescent="0.2">
      <c r="A70" s="153">
        <v>42</v>
      </c>
      <c r="B70" s="331" t="s">
        <v>250</v>
      </c>
      <c r="C70" s="193" t="s">
        <v>229</v>
      </c>
      <c r="D70" s="68">
        <v>3</v>
      </c>
      <c r="E70" s="6"/>
      <c r="F70" s="5">
        <v>5</v>
      </c>
      <c r="G70" s="17">
        <f t="shared" si="27"/>
        <v>18</v>
      </c>
      <c r="H70" s="18">
        <f t="shared" si="25"/>
        <v>9</v>
      </c>
      <c r="I70" s="19">
        <f t="shared" si="25"/>
        <v>9</v>
      </c>
      <c r="J70" s="42"/>
      <c r="K70" s="42"/>
      <c r="L70" s="42"/>
      <c r="M70" s="42"/>
      <c r="N70" s="42"/>
      <c r="O70" s="7"/>
      <c r="P70" s="9"/>
      <c r="Q70" s="7"/>
      <c r="R70" s="9"/>
      <c r="S70" s="261"/>
      <c r="T70" s="7"/>
      <c r="U70" s="9"/>
      <c r="V70" s="7"/>
      <c r="W70" s="9"/>
      <c r="X70" s="261"/>
      <c r="Y70" s="7">
        <v>9</v>
      </c>
      <c r="Z70" s="9">
        <v>9</v>
      </c>
      <c r="AA70" s="7"/>
      <c r="AB70" s="9"/>
      <c r="AC70" s="277">
        <v>3</v>
      </c>
      <c r="AD70" s="236">
        <f t="shared" si="28"/>
        <v>3</v>
      </c>
      <c r="AE70" s="85">
        <f t="shared" si="26"/>
        <v>1.04</v>
      </c>
      <c r="AF70" s="45"/>
      <c r="AG70" s="5">
        <f>D70</f>
        <v>3</v>
      </c>
      <c r="AH70" s="45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</row>
    <row r="71" spans="1:62" ht="17.100000000000001" customHeight="1" thickBot="1" x14ac:dyDescent="0.25">
      <c r="A71" s="152">
        <v>43</v>
      </c>
      <c r="B71" s="344" t="s">
        <v>66</v>
      </c>
      <c r="C71" s="193" t="s">
        <v>108</v>
      </c>
      <c r="D71" s="68">
        <v>3</v>
      </c>
      <c r="E71" s="240"/>
      <c r="F71" s="241">
        <v>5</v>
      </c>
      <c r="G71" s="17">
        <f t="shared" si="27"/>
        <v>18</v>
      </c>
      <c r="H71" s="18">
        <f t="shared" si="25"/>
        <v>9</v>
      </c>
      <c r="I71" s="19">
        <f t="shared" si="25"/>
        <v>9</v>
      </c>
      <c r="J71" s="42"/>
      <c r="K71" s="42"/>
      <c r="L71" s="42"/>
      <c r="M71" s="42"/>
      <c r="N71" s="42"/>
      <c r="O71" s="234"/>
      <c r="P71" s="235"/>
      <c r="Q71" s="234"/>
      <c r="R71" s="235"/>
      <c r="S71" s="276"/>
      <c r="T71" s="234"/>
      <c r="U71" s="235"/>
      <c r="V71" s="234"/>
      <c r="W71" s="235"/>
      <c r="X71" s="276"/>
      <c r="Y71" s="234">
        <v>9</v>
      </c>
      <c r="Z71" s="235">
        <v>9</v>
      </c>
      <c r="AA71" s="234"/>
      <c r="AB71" s="235"/>
      <c r="AC71" s="280">
        <v>3</v>
      </c>
      <c r="AD71" s="236">
        <f t="shared" si="28"/>
        <v>3</v>
      </c>
      <c r="AE71" s="85">
        <f t="shared" si="26"/>
        <v>1.04</v>
      </c>
      <c r="AF71" s="46"/>
      <c r="AG71" s="89">
        <f>D71</f>
        <v>3</v>
      </c>
      <c r="AH71" s="46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</row>
    <row r="72" spans="1:62" s="140" customFormat="1" ht="17.100000000000001" customHeight="1" thickTop="1" thickBot="1" x14ac:dyDescent="0.25">
      <c r="A72" s="435" t="s">
        <v>11</v>
      </c>
      <c r="B72" s="440"/>
      <c r="C72" s="301"/>
      <c r="D72" s="291">
        <f>SUM(D61:D71)</f>
        <v>41</v>
      </c>
      <c r="E72" s="107">
        <f>COUNTA(E61:E71)</f>
        <v>2</v>
      </c>
      <c r="F72" s="80">
        <f>COUNTA(F61:F71)</f>
        <v>9</v>
      </c>
      <c r="G72" s="107">
        <f>SUM(G61:G71)</f>
        <v>270</v>
      </c>
      <c r="H72" s="300">
        <f>SUM(H61:H71)</f>
        <v>144</v>
      </c>
      <c r="I72" s="302">
        <f>SUM(I61:I71)</f>
        <v>126</v>
      </c>
      <c r="J72" s="302">
        <f t="shared" ref="J72:AH72" si="29">SUM(J61:J71)</f>
        <v>0</v>
      </c>
      <c r="K72" s="302">
        <f t="shared" si="29"/>
        <v>0</v>
      </c>
      <c r="L72" s="302">
        <f t="shared" si="29"/>
        <v>0</v>
      </c>
      <c r="M72" s="302">
        <f t="shared" si="29"/>
        <v>0</v>
      </c>
      <c r="N72" s="302">
        <f t="shared" si="29"/>
        <v>0</v>
      </c>
      <c r="O72" s="300">
        <f t="shared" si="29"/>
        <v>0</v>
      </c>
      <c r="P72" s="303">
        <f t="shared" si="29"/>
        <v>0</v>
      </c>
      <c r="Q72" s="300">
        <f t="shared" si="29"/>
        <v>0</v>
      </c>
      <c r="R72" s="303">
        <f t="shared" si="29"/>
        <v>0</v>
      </c>
      <c r="S72" s="341"/>
      <c r="T72" s="300">
        <f t="shared" si="29"/>
        <v>18</v>
      </c>
      <c r="U72" s="303">
        <f t="shared" si="29"/>
        <v>18</v>
      </c>
      <c r="V72" s="300">
        <f t="shared" si="29"/>
        <v>72</v>
      </c>
      <c r="W72" s="303">
        <f t="shared" si="29"/>
        <v>36</v>
      </c>
      <c r="X72" s="342">
        <f t="shared" si="29"/>
        <v>19</v>
      </c>
      <c r="Y72" s="300">
        <f t="shared" si="29"/>
        <v>27</v>
      </c>
      <c r="Z72" s="303">
        <f t="shared" si="29"/>
        <v>36</v>
      </c>
      <c r="AA72" s="300">
        <f t="shared" si="29"/>
        <v>27</v>
      </c>
      <c r="AB72" s="303">
        <f t="shared" si="29"/>
        <v>36</v>
      </c>
      <c r="AC72" s="342">
        <f t="shared" si="29"/>
        <v>22</v>
      </c>
      <c r="AD72" s="304">
        <f t="shared" si="29"/>
        <v>41</v>
      </c>
      <c r="AE72" s="305">
        <f t="shared" si="29"/>
        <v>15.759999999999998</v>
      </c>
      <c r="AF72" s="303">
        <f t="shared" si="29"/>
        <v>0</v>
      </c>
      <c r="AG72" s="303">
        <f t="shared" si="29"/>
        <v>38</v>
      </c>
      <c r="AH72" s="303">
        <f t="shared" si="29"/>
        <v>0</v>
      </c>
      <c r="AI72" s="306"/>
      <c r="AJ72" s="306"/>
      <c r="AK72" s="306"/>
      <c r="AL72" s="306"/>
      <c r="AM72" s="306"/>
      <c r="AN72" s="306"/>
      <c r="AO72" s="306"/>
      <c r="AP72" s="306"/>
      <c r="AQ72" s="306"/>
      <c r="AR72" s="306"/>
      <c r="AS72" s="306"/>
      <c r="AT72" s="306"/>
      <c r="AU72" s="306"/>
      <c r="AV72" s="306"/>
      <c r="AW72" s="306"/>
      <c r="AX72" s="306"/>
      <c r="AY72" s="306"/>
      <c r="AZ72" s="306"/>
      <c r="BA72" s="306"/>
      <c r="BB72" s="306"/>
      <c r="BC72" s="306"/>
      <c r="BD72" s="306"/>
      <c r="BE72" s="306"/>
      <c r="BF72" s="306"/>
      <c r="BG72" s="306"/>
      <c r="BH72" s="306"/>
      <c r="BJ72" s="306"/>
    </row>
    <row r="73" spans="1:62" ht="17.100000000000001" customHeight="1" thickTop="1" thickBot="1" x14ac:dyDescent="0.25">
      <c r="A73" s="410" t="s">
        <v>235</v>
      </c>
      <c r="B73" s="411"/>
      <c r="C73" s="411"/>
      <c r="D73" s="441"/>
      <c r="E73" s="411"/>
      <c r="F73" s="411"/>
      <c r="G73" s="411"/>
      <c r="H73" s="411"/>
      <c r="I73" s="411"/>
      <c r="J73" s="411"/>
      <c r="K73" s="411"/>
      <c r="L73" s="411"/>
      <c r="M73" s="411"/>
      <c r="N73" s="411"/>
      <c r="O73" s="411"/>
      <c r="P73" s="411"/>
      <c r="Q73" s="411"/>
      <c r="R73" s="411"/>
      <c r="S73" s="411"/>
      <c r="T73" s="411"/>
      <c r="U73" s="411"/>
      <c r="V73" s="411"/>
      <c r="W73" s="411"/>
      <c r="X73" s="441"/>
      <c r="Y73" s="411"/>
      <c r="Z73" s="411"/>
      <c r="AA73" s="411"/>
      <c r="AB73" s="411"/>
      <c r="AC73" s="441"/>
      <c r="AD73" s="411"/>
      <c r="AE73" s="411"/>
      <c r="AF73" s="411"/>
      <c r="AG73" s="411"/>
      <c r="AH73" s="412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</row>
    <row r="74" spans="1:62" ht="17.100000000000001" customHeight="1" thickTop="1" x14ac:dyDescent="0.2">
      <c r="A74" s="152">
        <v>33</v>
      </c>
      <c r="B74" s="343" t="s">
        <v>73</v>
      </c>
      <c r="C74" s="193" t="s">
        <v>143</v>
      </c>
      <c r="D74" s="68">
        <v>4</v>
      </c>
      <c r="E74" s="228" t="s">
        <v>37</v>
      </c>
      <c r="F74" s="228"/>
      <c r="G74" s="17">
        <f>SUM(H74:N74)</f>
        <v>27</v>
      </c>
      <c r="H74" s="18">
        <f t="shared" ref="H74:I85" si="30">O74+Q74+T74+V74+Y74+AA74</f>
        <v>9</v>
      </c>
      <c r="I74" s="19">
        <f t="shared" si="30"/>
        <v>18</v>
      </c>
      <c r="J74" s="19"/>
      <c r="K74" s="19"/>
      <c r="L74" s="19"/>
      <c r="M74" s="19"/>
      <c r="N74" s="19"/>
      <c r="O74" s="217"/>
      <c r="P74" s="218"/>
      <c r="Q74" s="217"/>
      <c r="R74" s="218"/>
      <c r="S74" s="261"/>
      <c r="T74" s="217">
        <v>9</v>
      </c>
      <c r="U74" s="218">
        <v>18</v>
      </c>
      <c r="V74" s="217"/>
      <c r="W74" s="218"/>
      <c r="X74" s="261">
        <v>4</v>
      </c>
      <c r="Y74" s="217"/>
      <c r="Z74" s="218"/>
      <c r="AA74" s="217"/>
      <c r="AB74" s="218"/>
      <c r="AC74" s="280"/>
      <c r="AD74" s="236">
        <f>D74</f>
        <v>4</v>
      </c>
      <c r="AE74" s="85">
        <f t="shared" ref="AE74:AE85" si="31">((SUM(O74:AB74)-S74-X74)+((SUM(O74:AB74)-S74-X74)/9)*4+IF(E74&gt;0,2,0))/25</f>
        <v>1.64</v>
      </c>
      <c r="AF74" s="48"/>
      <c r="AG74" s="84">
        <f>D74</f>
        <v>4</v>
      </c>
      <c r="AH74" s="48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</row>
    <row r="75" spans="1:62" ht="17.100000000000001" customHeight="1" x14ac:dyDescent="0.2">
      <c r="A75" s="153">
        <v>34</v>
      </c>
      <c r="B75" s="346" t="s">
        <v>74</v>
      </c>
      <c r="C75" s="167" t="s">
        <v>144</v>
      </c>
      <c r="D75" s="68">
        <v>4</v>
      </c>
      <c r="E75" s="228"/>
      <c r="F75" s="228" t="s">
        <v>37</v>
      </c>
      <c r="G75" s="17">
        <f t="shared" ref="G75:G85" si="32">SUM(H75:N75)</f>
        <v>27</v>
      </c>
      <c r="H75" s="18">
        <f t="shared" si="30"/>
        <v>9</v>
      </c>
      <c r="I75" s="19">
        <f t="shared" si="30"/>
        <v>18</v>
      </c>
      <c r="J75" s="42"/>
      <c r="K75" s="42"/>
      <c r="L75" s="42"/>
      <c r="M75" s="42"/>
      <c r="N75" s="10"/>
      <c r="O75" s="222"/>
      <c r="P75" s="218"/>
      <c r="Q75" s="217"/>
      <c r="R75" s="218"/>
      <c r="S75" s="261"/>
      <c r="T75" s="217">
        <v>9</v>
      </c>
      <c r="U75" s="218">
        <v>18</v>
      </c>
      <c r="V75" s="217"/>
      <c r="W75" s="218"/>
      <c r="X75" s="261">
        <v>4</v>
      </c>
      <c r="Y75" s="217"/>
      <c r="Z75" s="218"/>
      <c r="AA75" s="217"/>
      <c r="AB75" s="377"/>
      <c r="AC75" s="378"/>
      <c r="AD75" s="236">
        <f t="shared" ref="AD75:AD85" si="33">D75</f>
        <v>4</v>
      </c>
      <c r="AE75" s="85">
        <f t="shared" si="31"/>
        <v>1.56</v>
      </c>
      <c r="AF75" s="45"/>
      <c r="AG75" s="5"/>
      <c r="AH75" s="45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</row>
    <row r="76" spans="1:62" ht="38.25" customHeight="1" x14ac:dyDescent="0.2">
      <c r="A76" s="152">
        <v>35</v>
      </c>
      <c r="B76" s="346" t="s">
        <v>251</v>
      </c>
      <c r="C76" s="400" t="s">
        <v>230</v>
      </c>
      <c r="D76" s="68">
        <v>5</v>
      </c>
      <c r="E76" s="242" t="s">
        <v>56</v>
      </c>
      <c r="F76" s="242"/>
      <c r="G76" s="17">
        <f t="shared" si="32"/>
        <v>27</v>
      </c>
      <c r="H76" s="18">
        <f t="shared" si="30"/>
        <v>9</v>
      </c>
      <c r="I76" s="19">
        <f t="shared" si="30"/>
        <v>18</v>
      </c>
      <c r="J76" s="42"/>
      <c r="K76" s="42"/>
      <c r="L76" s="42"/>
      <c r="M76" s="42"/>
      <c r="N76" s="42"/>
      <c r="O76" s="214"/>
      <c r="P76" s="215"/>
      <c r="Q76" s="214"/>
      <c r="R76" s="215"/>
      <c r="S76" s="272"/>
      <c r="T76" s="214"/>
      <c r="U76" s="215"/>
      <c r="V76" s="214"/>
      <c r="W76" s="215"/>
      <c r="X76" s="272"/>
      <c r="Y76" s="214">
        <v>9</v>
      </c>
      <c r="Z76" s="215">
        <v>18</v>
      </c>
      <c r="AA76" s="214"/>
      <c r="AB76" s="215"/>
      <c r="AC76" s="277">
        <v>5</v>
      </c>
      <c r="AD76" s="236">
        <f t="shared" si="33"/>
        <v>5</v>
      </c>
      <c r="AE76" s="85">
        <f t="shared" si="31"/>
        <v>1.64</v>
      </c>
      <c r="AF76" s="45"/>
      <c r="AG76" s="5"/>
      <c r="AH76" s="45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</row>
    <row r="77" spans="1:62" ht="24.75" customHeight="1" x14ac:dyDescent="0.2">
      <c r="A77" s="153">
        <v>36</v>
      </c>
      <c r="B77" s="343" t="s">
        <v>80</v>
      </c>
      <c r="C77" s="167" t="s">
        <v>145</v>
      </c>
      <c r="D77" s="68">
        <v>2</v>
      </c>
      <c r="E77" s="228"/>
      <c r="F77" s="228" t="s">
        <v>36</v>
      </c>
      <c r="G77" s="17">
        <f t="shared" si="32"/>
        <v>18</v>
      </c>
      <c r="H77" s="18">
        <f t="shared" si="30"/>
        <v>9</v>
      </c>
      <c r="I77" s="19">
        <f t="shared" si="30"/>
        <v>9</v>
      </c>
      <c r="J77" s="42"/>
      <c r="K77" s="42"/>
      <c r="L77" s="42"/>
      <c r="M77" s="42"/>
      <c r="N77" s="42"/>
      <c r="O77" s="217"/>
      <c r="P77" s="218"/>
      <c r="Q77" s="217"/>
      <c r="R77" s="218"/>
      <c r="S77" s="261"/>
      <c r="T77" s="217"/>
      <c r="U77" s="218"/>
      <c r="V77" s="217">
        <v>9</v>
      </c>
      <c r="W77" s="218">
        <v>9</v>
      </c>
      <c r="X77" s="261">
        <v>2</v>
      </c>
      <c r="Y77" s="217"/>
      <c r="Z77" s="218"/>
      <c r="AA77" s="217"/>
      <c r="AB77" s="218"/>
      <c r="AC77" s="277"/>
      <c r="AD77" s="236">
        <f t="shared" si="33"/>
        <v>2</v>
      </c>
      <c r="AE77" s="85">
        <f t="shared" si="31"/>
        <v>1.04</v>
      </c>
      <c r="AF77" s="45"/>
      <c r="AG77" s="5">
        <v>2</v>
      </c>
      <c r="AH77" s="45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</row>
    <row r="78" spans="1:62" ht="17.100000000000001" customHeight="1" x14ac:dyDescent="0.2">
      <c r="A78" s="152">
        <v>37</v>
      </c>
      <c r="B78" s="343" t="s">
        <v>75</v>
      </c>
      <c r="C78" s="193" t="s">
        <v>146</v>
      </c>
      <c r="D78" s="68">
        <v>2</v>
      </c>
      <c r="E78" s="228"/>
      <c r="F78" s="228" t="s">
        <v>37</v>
      </c>
      <c r="G78" s="17">
        <f t="shared" si="32"/>
        <v>18</v>
      </c>
      <c r="H78" s="18">
        <f t="shared" si="30"/>
        <v>18</v>
      </c>
      <c r="I78" s="19">
        <f t="shared" si="30"/>
        <v>0</v>
      </c>
      <c r="J78" s="42"/>
      <c r="K78" s="42"/>
      <c r="L78" s="42"/>
      <c r="M78" s="42"/>
      <c r="N78" s="42"/>
      <c r="O78" s="217"/>
      <c r="P78" s="218"/>
      <c r="Q78" s="217"/>
      <c r="R78" s="218"/>
      <c r="S78" s="261"/>
      <c r="T78" s="217">
        <v>18</v>
      </c>
      <c r="U78" s="218"/>
      <c r="V78" s="217"/>
      <c r="W78" s="218"/>
      <c r="X78" s="261">
        <v>2</v>
      </c>
      <c r="Y78" s="217"/>
      <c r="Z78" s="218"/>
      <c r="AA78" s="217"/>
      <c r="AB78" s="218"/>
      <c r="AC78" s="277"/>
      <c r="AD78" s="236">
        <f t="shared" si="33"/>
        <v>2</v>
      </c>
      <c r="AE78" s="85">
        <f t="shared" si="31"/>
        <v>1.04</v>
      </c>
      <c r="AF78" s="45"/>
      <c r="AG78" s="5"/>
      <c r="AH78" s="45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</row>
    <row r="79" spans="1:62" ht="39" customHeight="1" x14ac:dyDescent="0.2">
      <c r="A79" s="153">
        <v>38</v>
      </c>
      <c r="B79" s="343" t="s">
        <v>252</v>
      </c>
      <c r="C79" s="400" t="s">
        <v>231</v>
      </c>
      <c r="D79" s="68">
        <v>2</v>
      </c>
      <c r="E79" s="228"/>
      <c r="F79" s="228" t="s">
        <v>36</v>
      </c>
      <c r="G79" s="17">
        <f t="shared" si="32"/>
        <v>18</v>
      </c>
      <c r="H79" s="18">
        <f t="shared" si="30"/>
        <v>0</v>
      </c>
      <c r="I79" s="19">
        <f t="shared" si="30"/>
        <v>18</v>
      </c>
      <c r="J79" s="42"/>
      <c r="K79" s="42"/>
      <c r="L79" s="42"/>
      <c r="M79" s="42"/>
      <c r="N79" s="42"/>
      <c r="O79" s="217"/>
      <c r="P79" s="218"/>
      <c r="Q79" s="217"/>
      <c r="R79" s="218"/>
      <c r="S79" s="261"/>
      <c r="T79" s="217"/>
      <c r="U79" s="218"/>
      <c r="V79" s="217"/>
      <c r="W79" s="218">
        <v>18</v>
      </c>
      <c r="X79" s="261">
        <v>2</v>
      </c>
      <c r="Y79" s="217"/>
      <c r="Z79" s="218"/>
      <c r="AA79" s="217"/>
      <c r="AB79" s="218"/>
      <c r="AC79" s="277"/>
      <c r="AD79" s="236">
        <f t="shared" si="33"/>
        <v>2</v>
      </c>
      <c r="AE79" s="85">
        <f t="shared" si="31"/>
        <v>1.04</v>
      </c>
      <c r="AF79" s="45"/>
      <c r="AG79" s="5"/>
      <c r="AH79" s="45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</row>
    <row r="80" spans="1:62" ht="36" customHeight="1" x14ac:dyDescent="0.2">
      <c r="A80" s="152">
        <v>39</v>
      </c>
      <c r="B80" s="343" t="s">
        <v>81</v>
      </c>
      <c r="C80" s="167" t="s">
        <v>147</v>
      </c>
      <c r="D80" s="68">
        <v>3</v>
      </c>
      <c r="E80" s="228"/>
      <c r="F80" s="228" t="s">
        <v>56</v>
      </c>
      <c r="G80" s="17">
        <f t="shared" si="32"/>
        <v>18</v>
      </c>
      <c r="H80" s="18">
        <f t="shared" si="30"/>
        <v>0</v>
      </c>
      <c r="I80" s="19">
        <f t="shared" si="30"/>
        <v>18</v>
      </c>
      <c r="J80" s="42"/>
      <c r="K80" s="42"/>
      <c r="L80" s="42"/>
      <c r="M80" s="42"/>
      <c r="N80" s="42"/>
      <c r="O80" s="217"/>
      <c r="P80" s="218"/>
      <c r="Q80" s="217"/>
      <c r="R80" s="218"/>
      <c r="S80" s="261"/>
      <c r="T80" s="217"/>
      <c r="U80" s="218"/>
      <c r="V80" s="217"/>
      <c r="W80" s="218"/>
      <c r="X80" s="261"/>
      <c r="Y80" s="217"/>
      <c r="Z80" s="218">
        <v>18</v>
      </c>
      <c r="AA80" s="217"/>
      <c r="AB80" s="218"/>
      <c r="AC80" s="277">
        <v>3</v>
      </c>
      <c r="AD80" s="236">
        <f t="shared" si="33"/>
        <v>3</v>
      </c>
      <c r="AE80" s="85">
        <f t="shared" si="31"/>
        <v>1.04</v>
      </c>
      <c r="AF80" s="45"/>
      <c r="AG80" s="5">
        <f>D80</f>
        <v>3</v>
      </c>
      <c r="AH80" s="45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</row>
    <row r="81" spans="1:147" ht="17.100000000000001" customHeight="1" x14ac:dyDescent="0.2">
      <c r="A81" s="153">
        <v>40</v>
      </c>
      <c r="B81" s="343" t="s">
        <v>83</v>
      </c>
      <c r="C81" s="193" t="s">
        <v>148</v>
      </c>
      <c r="D81" s="68">
        <v>5</v>
      </c>
      <c r="E81" s="228"/>
      <c r="F81" s="228" t="s">
        <v>48</v>
      </c>
      <c r="G81" s="17">
        <f t="shared" si="32"/>
        <v>27</v>
      </c>
      <c r="H81" s="18">
        <f t="shared" si="30"/>
        <v>9</v>
      </c>
      <c r="I81" s="19">
        <f t="shared" si="30"/>
        <v>18</v>
      </c>
      <c r="J81" s="42"/>
      <c r="K81" s="42"/>
      <c r="L81" s="42"/>
      <c r="M81" s="42"/>
      <c r="N81" s="42"/>
      <c r="O81" s="217"/>
      <c r="P81" s="218"/>
      <c r="Q81" s="217"/>
      <c r="R81" s="218"/>
      <c r="S81" s="261"/>
      <c r="T81" s="217"/>
      <c r="U81" s="218"/>
      <c r="V81" s="217"/>
      <c r="W81" s="218"/>
      <c r="X81" s="261"/>
      <c r="Y81" s="217"/>
      <c r="Z81" s="218"/>
      <c r="AA81" s="217">
        <v>9</v>
      </c>
      <c r="AB81" s="218">
        <v>18</v>
      </c>
      <c r="AC81" s="277">
        <v>5</v>
      </c>
      <c r="AD81" s="236">
        <f t="shared" si="33"/>
        <v>5</v>
      </c>
      <c r="AE81" s="85">
        <f t="shared" si="31"/>
        <v>1.56</v>
      </c>
      <c r="AF81" s="45"/>
      <c r="AG81" s="5">
        <f>D81</f>
        <v>5</v>
      </c>
      <c r="AH81" s="45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</row>
    <row r="82" spans="1:147" ht="17.100000000000001" customHeight="1" x14ac:dyDescent="0.2">
      <c r="A82" s="152">
        <v>41</v>
      </c>
      <c r="B82" s="347" t="s">
        <v>76</v>
      </c>
      <c r="C82" s="167" t="s">
        <v>149</v>
      </c>
      <c r="D82" s="68">
        <v>2</v>
      </c>
      <c r="E82" s="206"/>
      <c r="F82" s="207" t="s">
        <v>56</v>
      </c>
      <c r="G82" s="17">
        <f t="shared" si="32"/>
        <v>18</v>
      </c>
      <c r="H82" s="18">
        <f t="shared" si="30"/>
        <v>9</v>
      </c>
      <c r="I82" s="19">
        <f t="shared" si="30"/>
        <v>9</v>
      </c>
      <c r="J82" s="42"/>
      <c r="K82" s="42"/>
      <c r="L82" s="42"/>
      <c r="M82" s="42"/>
      <c r="N82" s="42"/>
      <c r="O82" s="220"/>
      <c r="P82" s="221"/>
      <c r="Q82" s="220"/>
      <c r="R82" s="221"/>
      <c r="S82" s="270"/>
      <c r="T82" s="220"/>
      <c r="U82" s="221"/>
      <c r="V82" s="220"/>
      <c r="W82" s="221"/>
      <c r="X82" s="270"/>
      <c r="Y82" s="220">
        <v>9</v>
      </c>
      <c r="Z82" s="221">
        <v>9</v>
      </c>
      <c r="AA82" s="220"/>
      <c r="AB82" s="221"/>
      <c r="AC82" s="280">
        <v>2</v>
      </c>
      <c r="AD82" s="236">
        <f t="shared" si="33"/>
        <v>2</v>
      </c>
      <c r="AE82" s="85">
        <f t="shared" si="31"/>
        <v>1.04</v>
      </c>
      <c r="AF82" s="45"/>
      <c r="AG82" s="5"/>
      <c r="AH82" s="45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</row>
    <row r="83" spans="1:147" ht="24.75" customHeight="1" x14ac:dyDescent="0.2">
      <c r="A83" s="153">
        <v>42</v>
      </c>
      <c r="B83" s="343" t="s">
        <v>82</v>
      </c>
      <c r="C83" s="193" t="s">
        <v>150</v>
      </c>
      <c r="D83" s="68">
        <v>5</v>
      </c>
      <c r="E83" s="228"/>
      <c r="F83" s="228" t="s">
        <v>36</v>
      </c>
      <c r="G83" s="17">
        <f t="shared" si="32"/>
        <v>27</v>
      </c>
      <c r="H83" s="18">
        <f t="shared" si="30"/>
        <v>9</v>
      </c>
      <c r="I83" s="19">
        <f t="shared" si="30"/>
        <v>18</v>
      </c>
      <c r="J83" s="42"/>
      <c r="K83" s="42"/>
      <c r="L83" s="42"/>
      <c r="M83" s="42"/>
      <c r="N83" s="42"/>
      <c r="O83" s="217"/>
      <c r="P83" s="218"/>
      <c r="Q83" s="217"/>
      <c r="R83" s="218"/>
      <c r="S83" s="261"/>
      <c r="T83" s="217"/>
      <c r="U83" s="218"/>
      <c r="V83" s="217">
        <v>9</v>
      </c>
      <c r="W83" s="218">
        <v>18</v>
      </c>
      <c r="X83" s="261">
        <v>5</v>
      </c>
      <c r="Y83" s="217"/>
      <c r="Z83" s="218"/>
      <c r="AA83" s="217"/>
      <c r="AB83" s="218"/>
      <c r="AC83" s="277"/>
      <c r="AD83" s="236">
        <f t="shared" si="33"/>
        <v>5</v>
      </c>
      <c r="AE83" s="85">
        <f t="shared" si="31"/>
        <v>1.56</v>
      </c>
      <c r="AF83" s="45"/>
      <c r="AG83" s="5">
        <v>5</v>
      </c>
      <c r="AH83" s="45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</row>
    <row r="84" spans="1:147" ht="17.25" customHeight="1" x14ac:dyDescent="0.2">
      <c r="A84" s="152">
        <v>43</v>
      </c>
      <c r="B84" s="343" t="s">
        <v>77</v>
      </c>
      <c r="C84" s="193" t="s">
        <v>151</v>
      </c>
      <c r="D84" s="68">
        <v>2</v>
      </c>
      <c r="E84" s="228"/>
      <c r="F84" s="228" t="s">
        <v>48</v>
      </c>
      <c r="G84" s="17">
        <f t="shared" si="32"/>
        <v>18</v>
      </c>
      <c r="H84" s="18">
        <f t="shared" si="30"/>
        <v>0</v>
      </c>
      <c r="I84" s="19">
        <f t="shared" si="30"/>
        <v>18</v>
      </c>
      <c r="J84" s="42"/>
      <c r="K84" s="42"/>
      <c r="L84" s="42"/>
      <c r="M84" s="42"/>
      <c r="N84" s="42"/>
      <c r="O84" s="217"/>
      <c r="P84" s="218"/>
      <c r="Q84" s="217"/>
      <c r="R84" s="218"/>
      <c r="S84" s="261"/>
      <c r="T84" s="217"/>
      <c r="U84" s="218"/>
      <c r="V84" s="217"/>
      <c r="W84" s="218"/>
      <c r="X84" s="261"/>
      <c r="Y84" s="217"/>
      <c r="Z84" s="218"/>
      <c r="AA84" s="217"/>
      <c r="AB84" s="218">
        <v>18</v>
      </c>
      <c r="AC84" s="277">
        <v>2</v>
      </c>
      <c r="AD84" s="236">
        <f t="shared" si="33"/>
        <v>2</v>
      </c>
      <c r="AE84" s="85">
        <f t="shared" si="31"/>
        <v>1.04</v>
      </c>
      <c r="AF84" s="45"/>
      <c r="AG84" s="5"/>
      <c r="AH84" s="45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</row>
    <row r="85" spans="1:147" ht="27" customHeight="1" thickBot="1" x14ac:dyDescent="0.25">
      <c r="A85" s="153">
        <v>44</v>
      </c>
      <c r="B85" s="348" t="s">
        <v>78</v>
      </c>
      <c r="C85" s="167" t="s">
        <v>152</v>
      </c>
      <c r="D85" s="68">
        <v>5</v>
      </c>
      <c r="E85" s="242"/>
      <c r="F85" s="242" t="s">
        <v>48</v>
      </c>
      <c r="G85" s="17">
        <f t="shared" si="32"/>
        <v>27</v>
      </c>
      <c r="H85" s="18">
        <f t="shared" si="30"/>
        <v>9</v>
      </c>
      <c r="I85" s="19">
        <f t="shared" si="30"/>
        <v>18</v>
      </c>
      <c r="J85" s="42"/>
      <c r="K85" s="42"/>
      <c r="L85" s="42"/>
      <c r="M85" s="42"/>
      <c r="N85" s="42"/>
      <c r="O85" s="214"/>
      <c r="P85" s="215"/>
      <c r="Q85" s="214"/>
      <c r="R85" s="215"/>
      <c r="S85" s="272"/>
      <c r="T85" s="214"/>
      <c r="U85" s="215"/>
      <c r="V85" s="214"/>
      <c r="W85" s="215"/>
      <c r="X85" s="272"/>
      <c r="Y85" s="214"/>
      <c r="Z85" s="215"/>
      <c r="AA85" s="214">
        <v>9</v>
      </c>
      <c r="AB85" s="215">
        <v>18</v>
      </c>
      <c r="AC85" s="277">
        <v>5</v>
      </c>
      <c r="AD85" s="236">
        <f t="shared" si="33"/>
        <v>5</v>
      </c>
      <c r="AE85" s="85">
        <f t="shared" si="31"/>
        <v>1.56</v>
      </c>
      <c r="AF85" s="46"/>
      <c r="AG85" s="89"/>
      <c r="AH85" s="46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</row>
    <row r="86" spans="1:147" s="120" customFormat="1" ht="17.100000000000001" customHeight="1" thickTop="1" thickBot="1" x14ac:dyDescent="0.25">
      <c r="A86" s="246" t="s">
        <v>11</v>
      </c>
      <c r="B86" s="349"/>
      <c r="C86" s="245"/>
      <c r="D86" s="104">
        <f>SUM(D74:D85)</f>
        <v>41</v>
      </c>
      <c r="E86" s="62">
        <f>COUNTA(E74:E85)</f>
        <v>2</v>
      </c>
      <c r="F86" s="63">
        <f>COUNTA(F74:F85)</f>
        <v>10</v>
      </c>
      <c r="G86" s="62">
        <f>SUM(G74:G85)</f>
        <v>270</v>
      </c>
      <c r="H86" s="64">
        <f t="shared" ref="H86:AH86" si="34">SUM(H74:H85)</f>
        <v>90</v>
      </c>
      <c r="I86" s="65">
        <f t="shared" si="34"/>
        <v>180</v>
      </c>
      <c r="J86" s="65">
        <f t="shared" si="34"/>
        <v>0</v>
      </c>
      <c r="K86" s="65">
        <f t="shared" si="34"/>
        <v>0</v>
      </c>
      <c r="L86" s="65">
        <f t="shared" si="34"/>
        <v>0</v>
      </c>
      <c r="M86" s="65">
        <f t="shared" si="34"/>
        <v>0</v>
      </c>
      <c r="N86" s="65">
        <f t="shared" si="34"/>
        <v>0</v>
      </c>
      <c r="O86" s="64">
        <f t="shared" si="34"/>
        <v>0</v>
      </c>
      <c r="P86" s="66">
        <f t="shared" si="34"/>
        <v>0</v>
      </c>
      <c r="Q86" s="64">
        <f t="shared" si="34"/>
        <v>0</v>
      </c>
      <c r="R86" s="66">
        <f t="shared" si="34"/>
        <v>0</v>
      </c>
      <c r="S86" s="278"/>
      <c r="T86" s="64">
        <f t="shared" si="34"/>
        <v>36</v>
      </c>
      <c r="U86" s="66">
        <f t="shared" si="34"/>
        <v>36</v>
      </c>
      <c r="V86" s="64">
        <f t="shared" si="34"/>
        <v>18</v>
      </c>
      <c r="W86" s="66">
        <f t="shared" si="34"/>
        <v>45</v>
      </c>
      <c r="X86" s="279">
        <f t="shared" si="34"/>
        <v>19</v>
      </c>
      <c r="Y86" s="64">
        <f t="shared" si="34"/>
        <v>18</v>
      </c>
      <c r="Z86" s="66">
        <f t="shared" si="34"/>
        <v>45</v>
      </c>
      <c r="AA86" s="64">
        <f t="shared" si="34"/>
        <v>18</v>
      </c>
      <c r="AB86" s="66">
        <f t="shared" si="34"/>
        <v>54</v>
      </c>
      <c r="AC86" s="279">
        <f t="shared" si="34"/>
        <v>22</v>
      </c>
      <c r="AD86" s="97">
        <f t="shared" si="34"/>
        <v>41</v>
      </c>
      <c r="AE86" s="83">
        <f t="shared" si="34"/>
        <v>15.760000000000003</v>
      </c>
      <c r="AF86" s="66">
        <f t="shared" si="34"/>
        <v>0</v>
      </c>
      <c r="AG86" s="66">
        <f t="shared" si="34"/>
        <v>19</v>
      </c>
      <c r="AH86" s="66">
        <f t="shared" si="34"/>
        <v>0</v>
      </c>
      <c r="AI86" s="244"/>
      <c r="AJ86" s="244"/>
      <c r="AK86" s="244"/>
      <c r="AL86" s="244"/>
      <c r="AM86" s="244"/>
      <c r="AN86" s="244"/>
      <c r="AO86" s="244"/>
      <c r="AP86" s="244"/>
      <c r="AQ86" s="244"/>
      <c r="AR86" s="244"/>
      <c r="AS86" s="244"/>
      <c r="AT86" s="244"/>
      <c r="AU86" s="244"/>
      <c r="AV86" s="244"/>
      <c r="AW86" s="244"/>
      <c r="AX86" s="244"/>
      <c r="AY86" s="244"/>
      <c r="AZ86" s="244"/>
      <c r="BA86" s="244"/>
      <c r="BB86" s="244"/>
      <c r="BC86" s="244"/>
      <c r="BD86" s="244"/>
      <c r="BE86" s="244"/>
      <c r="BF86" s="244"/>
      <c r="BG86" s="244"/>
      <c r="BH86" s="244"/>
      <c r="BJ86" s="244"/>
    </row>
    <row r="87" spans="1:147" ht="17.100000000000001" customHeight="1" thickTop="1" thickBot="1" x14ac:dyDescent="0.25">
      <c r="A87" s="407" t="s">
        <v>236</v>
      </c>
      <c r="B87" s="408"/>
      <c r="C87" s="408"/>
      <c r="D87" s="439"/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39"/>
      <c r="Y87" s="408"/>
      <c r="Z87" s="408"/>
      <c r="AA87" s="408"/>
      <c r="AB87" s="408"/>
      <c r="AC87" s="439"/>
      <c r="AD87" s="408"/>
      <c r="AE87" s="408"/>
      <c r="AF87" s="408"/>
      <c r="AG87" s="408"/>
      <c r="AH87" s="409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</row>
    <row r="88" spans="1:147" ht="17.100000000000001" customHeight="1" thickTop="1" thickBot="1" x14ac:dyDescent="0.25">
      <c r="A88" s="373"/>
      <c r="B88" s="350" t="s">
        <v>270</v>
      </c>
      <c r="C88" s="200" t="s">
        <v>153</v>
      </c>
      <c r="D88" s="106">
        <v>5</v>
      </c>
      <c r="E88" s="51"/>
      <c r="F88" s="52">
        <v>4</v>
      </c>
      <c r="G88" s="53"/>
      <c r="H88" s="54"/>
      <c r="I88" s="55"/>
      <c r="J88" s="55"/>
      <c r="K88" s="55"/>
      <c r="L88" s="55"/>
      <c r="M88" s="55"/>
      <c r="N88" s="56"/>
      <c r="O88" s="54"/>
      <c r="P88" s="56"/>
      <c r="Q88" s="57"/>
      <c r="R88" s="58"/>
      <c r="S88" s="281"/>
      <c r="T88" s="54"/>
      <c r="U88" s="56"/>
      <c r="V88" s="57"/>
      <c r="W88" s="58"/>
      <c r="X88" s="281">
        <v>5</v>
      </c>
      <c r="Y88" s="54"/>
      <c r="Z88" s="56"/>
      <c r="AA88" s="57"/>
      <c r="AB88" s="56"/>
      <c r="AC88" s="282"/>
      <c r="AD88" s="49">
        <v>5</v>
      </c>
      <c r="AE88" s="84">
        <v>4</v>
      </c>
      <c r="AF88" s="48"/>
      <c r="AG88" s="84"/>
      <c r="AH88" s="48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</row>
    <row r="89" spans="1:147" s="28" customFormat="1" ht="17.100000000000001" customHeight="1" thickTop="1" thickBot="1" x14ac:dyDescent="0.25">
      <c r="A89" s="432" t="s">
        <v>232</v>
      </c>
      <c r="B89" s="433"/>
      <c r="C89" s="434"/>
      <c r="D89" s="258">
        <f>D15+D28+D41+D46+D88+D59</f>
        <v>180</v>
      </c>
      <c r="E89" s="355">
        <f>E15+E28+E41+E46+E59</f>
        <v>23</v>
      </c>
      <c r="F89" s="355">
        <f>F15+F28+F41+F46+F59+1</f>
        <v>21</v>
      </c>
      <c r="G89" s="354">
        <f t="shared" ref="G89:AH89" si="35">G15+G28+G41+G46+G88+G59</f>
        <v>1062</v>
      </c>
      <c r="H89" s="354">
        <f t="shared" si="35"/>
        <v>441</v>
      </c>
      <c r="I89" s="354">
        <f t="shared" si="35"/>
        <v>477</v>
      </c>
      <c r="J89" s="354">
        <f t="shared" si="35"/>
        <v>0</v>
      </c>
      <c r="K89" s="354">
        <f t="shared" si="35"/>
        <v>0</v>
      </c>
      <c r="L89" s="354">
        <f t="shared" si="35"/>
        <v>90</v>
      </c>
      <c r="M89" s="354">
        <f t="shared" si="35"/>
        <v>54</v>
      </c>
      <c r="N89" s="354">
        <f t="shared" si="35"/>
        <v>0</v>
      </c>
      <c r="O89" s="354">
        <f t="shared" si="35"/>
        <v>81</v>
      </c>
      <c r="P89" s="354">
        <f t="shared" si="35"/>
        <v>90</v>
      </c>
      <c r="Q89" s="354">
        <f t="shared" si="35"/>
        <v>81</v>
      </c>
      <c r="R89" s="354">
        <f t="shared" si="35"/>
        <v>108</v>
      </c>
      <c r="S89" s="258">
        <f t="shared" si="35"/>
        <v>60</v>
      </c>
      <c r="T89" s="354">
        <f t="shared" si="35"/>
        <v>99</v>
      </c>
      <c r="U89" s="354">
        <f t="shared" si="35"/>
        <v>90</v>
      </c>
      <c r="V89" s="354">
        <f t="shared" si="35"/>
        <v>45</v>
      </c>
      <c r="W89" s="354">
        <f t="shared" si="35"/>
        <v>117</v>
      </c>
      <c r="X89" s="258">
        <f t="shared" si="35"/>
        <v>60</v>
      </c>
      <c r="Y89" s="354">
        <f t="shared" si="35"/>
        <v>72</v>
      </c>
      <c r="Z89" s="354">
        <f t="shared" si="35"/>
        <v>108</v>
      </c>
      <c r="AA89" s="354">
        <f t="shared" si="35"/>
        <v>63</v>
      </c>
      <c r="AB89" s="354">
        <f t="shared" si="35"/>
        <v>108</v>
      </c>
      <c r="AC89" s="258">
        <f t="shared" si="35"/>
        <v>60</v>
      </c>
      <c r="AD89" s="354">
        <f>AD15+AD28+AD41+AD46+AD88+AD59</f>
        <v>62</v>
      </c>
      <c r="AE89" s="356">
        <f t="shared" si="35"/>
        <v>67.2</v>
      </c>
      <c r="AF89" s="357">
        <f t="shared" si="35"/>
        <v>0</v>
      </c>
      <c r="AG89" s="358">
        <f t="shared" si="35"/>
        <v>127</v>
      </c>
      <c r="AH89" s="358">
        <f t="shared" si="35"/>
        <v>0</v>
      </c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</row>
    <row r="90" spans="1:147" s="28" customFormat="1" ht="17.100000000000001" customHeight="1" thickTop="1" thickBot="1" x14ac:dyDescent="0.25">
      <c r="A90" s="432" t="s">
        <v>161</v>
      </c>
      <c r="B90" s="433"/>
      <c r="C90" s="434"/>
      <c r="D90" s="258">
        <f>D15+D28+D41+D46+D88+D72</f>
        <v>180</v>
      </c>
      <c r="E90" s="355">
        <f>E15+E28+E41+E46+E72</f>
        <v>23</v>
      </c>
      <c r="F90" s="355">
        <f>F15+F28+F41+F46+F72+1</f>
        <v>21</v>
      </c>
      <c r="G90" s="354">
        <f t="shared" ref="G90:AH90" si="36">G15+G28+G41+G46+G88+G72</f>
        <v>1062</v>
      </c>
      <c r="H90" s="354">
        <f t="shared" si="36"/>
        <v>468</v>
      </c>
      <c r="I90" s="354">
        <f t="shared" si="36"/>
        <v>450</v>
      </c>
      <c r="J90" s="354">
        <f t="shared" si="36"/>
        <v>0</v>
      </c>
      <c r="K90" s="354">
        <f t="shared" si="36"/>
        <v>0</v>
      </c>
      <c r="L90" s="354">
        <f t="shared" si="36"/>
        <v>90</v>
      </c>
      <c r="M90" s="354">
        <f t="shared" si="36"/>
        <v>54</v>
      </c>
      <c r="N90" s="354">
        <f t="shared" si="36"/>
        <v>0</v>
      </c>
      <c r="O90" s="354">
        <f t="shared" si="36"/>
        <v>81</v>
      </c>
      <c r="P90" s="354">
        <f t="shared" si="36"/>
        <v>90</v>
      </c>
      <c r="Q90" s="354">
        <f t="shared" si="36"/>
        <v>81</v>
      </c>
      <c r="R90" s="354">
        <f t="shared" si="36"/>
        <v>108</v>
      </c>
      <c r="S90" s="258">
        <f t="shared" si="36"/>
        <v>60</v>
      </c>
      <c r="T90" s="354">
        <f t="shared" si="36"/>
        <v>72</v>
      </c>
      <c r="U90" s="354">
        <f t="shared" si="36"/>
        <v>81</v>
      </c>
      <c r="V90" s="354">
        <f t="shared" si="36"/>
        <v>99</v>
      </c>
      <c r="W90" s="354">
        <f t="shared" si="36"/>
        <v>117</v>
      </c>
      <c r="X90" s="258">
        <f t="shared" si="36"/>
        <v>60</v>
      </c>
      <c r="Y90" s="354">
        <f t="shared" si="36"/>
        <v>72</v>
      </c>
      <c r="Z90" s="354">
        <f t="shared" si="36"/>
        <v>108</v>
      </c>
      <c r="AA90" s="354">
        <f t="shared" si="36"/>
        <v>63</v>
      </c>
      <c r="AB90" s="354">
        <f t="shared" si="36"/>
        <v>90</v>
      </c>
      <c r="AC90" s="258">
        <f t="shared" si="36"/>
        <v>60</v>
      </c>
      <c r="AD90" s="354">
        <f t="shared" si="36"/>
        <v>62</v>
      </c>
      <c r="AE90" s="356">
        <f t="shared" si="36"/>
        <v>67.199999999999989</v>
      </c>
      <c r="AF90" s="358">
        <f t="shared" si="36"/>
        <v>0</v>
      </c>
      <c r="AG90" s="358">
        <f t="shared" si="36"/>
        <v>127</v>
      </c>
      <c r="AH90" s="358">
        <f t="shared" si="36"/>
        <v>0</v>
      </c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</row>
    <row r="91" spans="1:147" s="28" customFormat="1" ht="17.100000000000001" customHeight="1" thickTop="1" thickBot="1" x14ac:dyDescent="0.25">
      <c r="A91" s="432" t="s">
        <v>162</v>
      </c>
      <c r="B91" s="433"/>
      <c r="C91" s="434"/>
      <c r="D91" s="258">
        <f>D15+D28+D41+D46+D88+D86</f>
        <v>180</v>
      </c>
      <c r="E91" s="355">
        <f>E15+E28+E41+E46+E86</f>
        <v>23</v>
      </c>
      <c r="F91" s="355">
        <f>F15+F28+F41+F46+F86+1</f>
        <v>22</v>
      </c>
      <c r="G91" s="354">
        <f t="shared" ref="G91:AH91" si="37">G15+G28+G41+G46+G88+G86</f>
        <v>1062</v>
      </c>
      <c r="H91" s="354">
        <f t="shared" si="37"/>
        <v>414</v>
      </c>
      <c r="I91" s="354">
        <f t="shared" si="37"/>
        <v>504</v>
      </c>
      <c r="J91" s="354">
        <f t="shared" si="37"/>
        <v>0</v>
      </c>
      <c r="K91" s="354">
        <f t="shared" si="37"/>
        <v>0</v>
      </c>
      <c r="L91" s="354">
        <f t="shared" si="37"/>
        <v>90</v>
      </c>
      <c r="M91" s="354">
        <f t="shared" si="37"/>
        <v>54</v>
      </c>
      <c r="N91" s="354">
        <f t="shared" si="37"/>
        <v>0</v>
      </c>
      <c r="O91" s="354">
        <f t="shared" si="37"/>
        <v>81</v>
      </c>
      <c r="P91" s="354">
        <f t="shared" si="37"/>
        <v>90</v>
      </c>
      <c r="Q91" s="354">
        <f t="shared" si="37"/>
        <v>81</v>
      </c>
      <c r="R91" s="354">
        <f t="shared" si="37"/>
        <v>108</v>
      </c>
      <c r="S91" s="258">
        <f t="shared" si="37"/>
        <v>60</v>
      </c>
      <c r="T91" s="354">
        <f t="shared" si="37"/>
        <v>90</v>
      </c>
      <c r="U91" s="354">
        <f t="shared" si="37"/>
        <v>99</v>
      </c>
      <c r="V91" s="354">
        <f t="shared" si="37"/>
        <v>45</v>
      </c>
      <c r="W91" s="354">
        <f t="shared" si="37"/>
        <v>126</v>
      </c>
      <c r="X91" s="258">
        <f t="shared" si="37"/>
        <v>60</v>
      </c>
      <c r="Y91" s="354">
        <f t="shared" si="37"/>
        <v>63</v>
      </c>
      <c r="Z91" s="354">
        <f t="shared" si="37"/>
        <v>117</v>
      </c>
      <c r="AA91" s="354">
        <f t="shared" si="37"/>
        <v>54</v>
      </c>
      <c r="AB91" s="354">
        <f t="shared" si="37"/>
        <v>108</v>
      </c>
      <c r="AC91" s="258">
        <f t="shared" si="37"/>
        <v>60</v>
      </c>
      <c r="AD91" s="354">
        <f>AD15+AD28+AD41+AD46+AD88+AD86</f>
        <v>62</v>
      </c>
      <c r="AE91" s="356">
        <f t="shared" si="37"/>
        <v>67.2</v>
      </c>
      <c r="AF91" s="358">
        <f t="shared" si="37"/>
        <v>0</v>
      </c>
      <c r="AG91" s="358">
        <f t="shared" si="37"/>
        <v>108</v>
      </c>
      <c r="AH91" s="358">
        <f t="shared" si="37"/>
        <v>0</v>
      </c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</row>
    <row r="92" spans="1:147" s="91" customFormat="1" ht="17.100000000000001" customHeight="1" thickTop="1" x14ac:dyDescent="0.2">
      <c r="A92" s="288"/>
      <c r="B92" s="289"/>
      <c r="C92" s="290"/>
      <c r="G92" s="110"/>
      <c r="S92" s="113"/>
      <c r="X92" s="113"/>
      <c r="AC92" s="113"/>
      <c r="AE92" s="109"/>
      <c r="AG92" s="10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</row>
    <row r="93" spans="1:147" s="91" customFormat="1" ht="17.100000000000001" customHeight="1" x14ac:dyDescent="0.2">
      <c r="A93" s="288"/>
      <c r="B93" s="289"/>
      <c r="C93" s="290"/>
      <c r="G93" s="110"/>
      <c r="S93" s="113"/>
      <c r="X93" s="113"/>
      <c r="AC93" s="113"/>
      <c r="AE93" s="109"/>
      <c r="AG93" s="10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</row>
    <row r="94" spans="1:147" s="91" customFormat="1" ht="17.100000000000001" customHeight="1" x14ac:dyDescent="0.2">
      <c r="A94" s="288"/>
      <c r="B94" s="289"/>
      <c r="C94" s="290"/>
      <c r="G94" s="110"/>
      <c r="S94" s="113"/>
      <c r="X94" s="113"/>
      <c r="AC94" s="113"/>
      <c r="AE94" s="109"/>
      <c r="AG94" s="10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</row>
    <row r="95" spans="1:147" s="91" customFormat="1" ht="17.100000000000001" customHeight="1" x14ac:dyDescent="0.2">
      <c r="A95" s="288"/>
      <c r="B95" s="289"/>
      <c r="C95" s="290"/>
      <c r="G95" s="110"/>
      <c r="S95" s="113"/>
      <c r="X95" s="113"/>
      <c r="AC95" s="113"/>
      <c r="AE95" s="109"/>
      <c r="AG95" s="10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</row>
    <row r="96" spans="1:147" s="91" customFormat="1" ht="17.100000000000001" customHeight="1" x14ac:dyDescent="0.2">
      <c r="A96" s="288"/>
      <c r="B96" s="289"/>
      <c r="C96" s="290"/>
      <c r="G96" s="110"/>
      <c r="S96" s="113"/>
      <c r="X96" s="113"/>
      <c r="AC96" s="113"/>
      <c r="AE96" s="109"/>
      <c r="AG96" s="10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</row>
    <row r="97" spans="1:147" s="91" customFormat="1" ht="17.100000000000001" customHeight="1" x14ac:dyDescent="0.2">
      <c r="A97" s="288"/>
      <c r="B97" s="289"/>
      <c r="C97" s="290"/>
      <c r="G97" s="110"/>
      <c r="S97" s="113"/>
      <c r="X97" s="113"/>
      <c r="AC97" s="113"/>
      <c r="AE97" s="109"/>
      <c r="AG97" s="10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</row>
    <row r="98" spans="1:147" s="91" customFormat="1" ht="17.100000000000001" customHeight="1" x14ac:dyDescent="0.2">
      <c r="A98" s="288"/>
      <c r="B98" s="289"/>
      <c r="C98" s="290"/>
      <c r="G98" s="110"/>
      <c r="S98" s="113"/>
      <c r="X98" s="113"/>
      <c r="AC98" s="113"/>
      <c r="AE98" s="109"/>
      <c r="AG98" s="10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</row>
    <row r="99" spans="1:147" s="91" customFormat="1" ht="17.100000000000001" customHeight="1" x14ac:dyDescent="0.2">
      <c r="A99" s="288"/>
      <c r="B99" s="289"/>
      <c r="C99" s="290"/>
      <c r="G99" s="110"/>
      <c r="S99" s="113"/>
      <c r="X99" s="113"/>
      <c r="AC99" s="113"/>
      <c r="AE99" s="109"/>
      <c r="AG99" s="10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</row>
    <row r="100" spans="1:147" s="91" customFormat="1" ht="17.100000000000001" customHeight="1" x14ac:dyDescent="0.2">
      <c r="A100" s="288"/>
      <c r="B100" s="289"/>
      <c r="C100" s="290"/>
      <c r="G100" s="110"/>
      <c r="S100" s="113"/>
      <c r="X100" s="113"/>
      <c r="AC100" s="113"/>
      <c r="AE100" s="109"/>
      <c r="AG100" s="10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</row>
    <row r="101" spans="1:147" s="91" customFormat="1" ht="17.100000000000001" customHeight="1" x14ac:dyDescent="0.2">
      <c r="A101" s="288"/>
      <c r="B101" s="289"/>
      <c r="C101" s="290"/>
      <c r="G101" s="110"/>
      <c r="S101" s="113"/>
      <c r="X101" s="113"/>
      <c r="AC101" s="113"/>
      <c r="AE101" s="109"/>
      <c r="AG101" s="10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</row>
    <row r="102" spans="1:147" s="91" customFormat="1" ht="17.100000000000001" customHeight="1" x14ac:dyDescent="0.2">
      <c r="A102" s="288"/>
      <c r="B102" s="289"/>
      <c r="C102" s="290"/>
      <c r="G102" s="110"/>
      <c r="S102" s="113"/>
      <c r="X102" s="113"/>
      <c r="AC102" s="113"/>
      <c r="AE102" s="109"/>
      <c r="AG102" s="10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</row>
    <row r="103" spans="1:147" s="91" customFormat="1" ht="17.100000000000001" customHeight="1" x14ac:dyDescent="0.2">
      <c r="A103" s="288"/>
      <c r="B103" s="289"/>
      <c r="C103" s="290"/>
      <c r="G103" s="110"/>
      <c r="S103" s="113"/>
      <c r="X103" s="113"/>
      <c r="AC103" s="113"/>
      <c r="AE103" s="109"/>
      <c r="AG103" s="10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</row>
    <row r="104" spans="1:147" s="91" customFormat="1" ht="17.100000000000001" customHeight="1" x14ac:dyDescent="0.2">
      <c r="A104" s="288"/>
      <c r="B104" s="289"/>
      <c r="C104" s="290"/>
      <c r="G104" s="110"/>
      <c r="S104" s="113"/>
      <c r="X104" s="113"/>
      <c r="AC104" s="113"/>
      <c r="AE104" s="109"/>
      <c r="AG104" s="10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</row>
    <row r="105" spans="1:147" s="91" customFormat="1" ht="17.100000000000001" customHeight="1" x14ac:dyDescent="0.2">
      <c r="A105" s="288"/>
      <c r="B105" s="289"/>
      <c r="C105" s="290"/>
      <c r="G105" s="110"/>
      <c r="S105" s="113"/>
      <c r="X105" s="113"/>
      <c r="AC105" s="113"/>
      <c r="AE105" s="109"/>
      <c r="AG105" s="10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  <c r="EQ105" s="59"/>
    </row>
    <row r="106" spans="1:147" s="91" customFormat="1" ht="17.100000000000001" customHeight="1" x14ac:dyDescent="0.2">
      <c r="A106" s="288"/>
      <c r="B106" s="289"/>
      <c r="C106" s="290"/>
      <c r="G106" s="110"/>
      <c r="S106" s="113"/>
      <c r="X106" s="113"/>
      <c r="AC106" s="113"/>
      <c r="AE106" s="109"/>
      <c r="AG106" s="10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</row>
    <row r="107" spans="1:147" s="91" customFormat="1" ht="17.100000000000001" customHeight="1" x14ac:dyDescent="0.2">
      <c r="A107" s="288"/>
      <c r="B107" s="289"/>
      <c r="C107" s="290"/>
      <c r="G107" s="110"/>
      <c r="S107" s="113"/>
      <c r="X107" s="113"/>
      <c r="AC107" s="113"/>
      <c r="AE107" s="109"/>
      <c r="AG107" s="10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  <c r="EQ107" s="59"/>
    </row>
    <row r="108" spans="1:147" s="91" customFormat="1" ht="17.100000000000001" customHeight="1" x14ac:dyDescent="0.2">
      <c r="A108" s="288"/>
      <c r="B108" s="289"/>
      <c r="C108" s="290"/>
      <c r="G108" s="110"/>
      <c r="S108" s="113"/>
      <c r="X108" s="113"/>
      <c r="AC108" s="113"/>
      <c r="AE108" s="109"/>
      <c r="AG108" s="10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  <c r="EQ108" s="59"/>
    </row>
    <row r="109" spans="1:147" s="91" customFormat="1" ht="17.100000000000001" customHeight="1" x14ac:dyDescent="0.2">
      <c r="A109" s="288"/>
      <c r="B109" s="289"/>
      <c r="C109" s="290"/>
      <c r="G109" s="110"/>
      <c r="S109" s="113"/>
      <c r="X109" s="113"/>
      <c r="AC109" s="113"/>
      <c r="AE109" s="109"/>
      <c r="AG109" s="10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  <c r="EN109" s="59"/>
      <c r="EO109" s="59"/>
      <c r="EP109" s="59"/>
      <c r="EQ109" s="59"/>
    </row>
    <row r="110" spans="1:147" s="91" customFormat="1" ht="17.100000000000001" customHeight="1" x14ac:dyDescent="0.2">
      <c r="A110" s="288"/>
      <c r="B110" s="289"/>
      <c r="C110" s="290"/>
      <c r="G110" s="110"/>
      <c r="S110" s="113"/>
      <c r="X110" s="113"/>
      <c r="AC110" s="113"/>
      <c r="AE110" s="109"/>
      <c r="AG110" s="10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  <c r="EN110" s="59"/>
      <c r="EO110" s="59"/>
      <c r="EP110" s="59"/>
      <c r="EQ110" s="59"/>
    </row>
    <row r="111" spans="1:147" s="91" customFormat="1" ht="17.100000000000001" customHeight="1" x14ac:dyDescent="0.2">
      <c r="A111" s="288"/>
      <c r="B111" s="289"/>
      <c r="C111" s="290"/>
      <c r="G111" s="110"/>
      <c r="S111" s="113"/>
      <c r="X111" s="113"/>
      <c r="AC111" s="113"/>
      <c r="AE111" s="109"/>
      <c r="AG111" s="10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  <c r="EQ111" s="59"/>
    </row>
    <row r="112" spans="1:147" s="91" customFormat="1" ht="17.100000000000001" customHeight="1" x14ac:dyDescent="0.2">
      <c r="A112" s="288"/>
      <c r="B112" s="289"/>
      <c r="C112" s="290"/>
      <c r="G112" s="110"/>
      <c r="S112" s="113"/>
      <c r="X112" s="113"/>
      <c r="AC112" s="113"/>
      <c r="AE112" s="109"/>
      <c r="AG112" s="10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  <c r="EN112" s="59"/>
      <c r="EO112" s="59"/>
      <c r="EP112" s="59"/>
      <c r="EQ112" s="59"/>
    </row>
    <row r="113" spans="1:147" s="91" customFormat="1" ht="17.100000000000001" customHeight="1" x14ac:dyDescent="0.2">
      <c r="A113" s="288"/>
      <c r="B113" s="289"/>
      <c r="C113" s="290"/>
      <c r="G113" s="110"/>
      <c r="S113" s="113"/>
      <c r="X113" s="113"/>
      <c r="AC113" s="113"/>
      <c r="AE113" s="109"/>
      <c r="AG113" s="10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  <c r="EQ113" s="59"/>
    </row>
    <row r="114" spans="1:147" s="91" customFormat="1" ht="17.100000000000001" customHeight="1" x14ac:dyDescent="0.2">
      <c r="A114" s="288"/>
      <c r="B114" s="289"/>
      <c r="C114" s="290"/>
      <c r="G114" s="110"/>
      <c r="S114" s="113"/>
      <c r="X114" s="113"/>
      <c r="AC114" s="113"/>
      <c r="AE114" s="109"/>
      <c r="AG114" s="10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  <c r="EQ114" s="59"/>
    </row>
    <row r="115" spans="1:147" s="91" customFormat="1" ht="17.100000000000001" customHeight="1" x14ac:dyDescent="0.2">
      <c r="A115" s="288"/>
      <c r="B115" s="289"/>
      <c r="C115" s="290"/>
      <c r="G115" s="110"/>
      <c r="S115" s="113"/>
      <c r="X115" s="113"/>
      <c r="AC115" s="113"/>
      <c r="AE115" s="109"/>
      <c r="AG115" s="10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  <c r="EQ115" s="59"/>
    </row>
    <row r="116" spans="1:147" s="91" customFormat="1" ht="17.100000000000001" customHeight="1" x14ac:dyDescent="0.2">
      <c r="A116" s="288"/>
      <c r="B116" s="289"/>
      <c r="C116" s="290"/>
      <c r="G116" s="110"/>
      <c r="S116" s="113"/>
      <c r="X116" s="113"/>
      <c r="AC116" s="113"/>
      <c r="AE116" s="109"/>
      <c r="AG116" s="10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  <c r="EM116" s="59"/>
      <c r="EN116" s="59"/>
      <c r="EO116" s="59"/>
      <c r="EP116" s="59"/>
      <c r="EQ116" s="59"/>
    </row>
    <row r="117" spans="1:147" s="91" customFormat="1" ht="17.100000000000001" customHeight="1" x14ac:dyDescent="0.2">
      <c r="A117" s="288"/>
      <c r="B117" s="289"/>
      <c r="C117" s="290"/>
      <c r="G117" s="110"/>
      <c r="S117" s="113"/>
      <c r="X117" s="113"/>
      <c r="AC117" s="113"/>
      <c r="AE117" s="109"/>
      <c r="AG117" s="10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  <c r="EN117" s="59"/>
      <c r="EO117" s="59"/>
      <c r="EP117" s="59"/>
      <c r="EQ117" s="59"/>
    </row>
    <row r="118" spans="1:147" s="91" customFormat="1" ht="17.100000000000001" customHeight="1" x14ac:dyDescent="0.2">
      <c r="A118" s="288"/>
      <c r="B118" s="289"/>
      <c r="C118" s="290"/>
      <c r="G118" s="110"/>
      <c r="S118" s="113"/>
      <c r="X118" s="113"/>
      <c r="AC118" s="113"/>
      <c r="AE118" s="109"/>
      <c r="AG118" s="10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  <c r="EN118" s="59"/>
      <c r="EO118" s="59"/>
      <c r="EP118" s="59"/>
      <c r="EQ118" s="59"/>
    </row>
    <row r="119" spans="1:147" s="91" customFormat="1" ht="17.100000000000001" customHeight="1" x14ac:dyDescent="0.2">
      <c r="A119" s="288"/>
      <c r="B119" s="289"/>
      <c r="C119" s="290"/>
      <c r="G119" s="110"/>
      <c r="S119" s="113"/>
      <c r="X119" s="113"/>
      <c r="AC119" s="113"/>
      <c r="AE119" s="109"/>
      <c r="AG119" s="10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  <c r="EN119" s="59"/>
      <c r="EO119" s="59"/>
      <c r="EP119" s="59"/>
      <c r="EQ119" s="59"/>
    </row>
    <row r="120" spans="1:147" s="91" customFormat="1" ht="17.100000000000001" customHeight="1" x14ac:dyDescent="0.2">
      <c r="A120" s="288"/>
      <c r="B120" s="289"/>
      <c r="C120" s="290"/>
      <c r="G120" s="110"/>
      <c r="S120" s="113"/>
      <c r="X120" s="113"/>
      <c r="AC120" s="113"/>
      <c r="AE120" s="109"/>
      <c r="AG120" s="10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  <c r="EN120" s="59"/>
      <c r="EO120" s="59"/>
      <c r="EP120" s="59"/>
      <c r="EQ120" s="59"/>
    </row>
    <row r="121" spans="1:147" s="91" customFormat="1" ht="17.100000000000001" customHeight="1" x14ac:dyDescent="0.2">
      <c r="A121" s="288"/>
      <c r="B121" s="289"/>
      <c r="C121" s="290"/>
      <c r="G121" s="110"/>
      <c r="S121" s="113"/>
      <c r="X121" s="113"/>
      <c r="AC121" s="113"/>
      <c r="AE121" s="109"/>
      <c r="AG121" s="10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/>
      <c r="EQ121" s="59"/>
    </row>
    <row r="122" spans="1:147" s="91" customFormat="1" ht="17.100000000000001" customHeight="1" x14ac:dyDescent="0.2">
      <c r="A122" s="288"/>
      <c r="B122" s="289"/>
      <c r="C122" s="290"/>
      <c r="G122" s="110"/>
      <c r="S122" s="113"/>
      <c r="X122" s="113"/>
      <c r="AC122" s="113"/>
      <c r="AE122" s="109"/>
      <c r="AG122" s="10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  <c r="EL122" s="59"/>
      <c r="EM122" s="59"/>
      <c r="EN122" s="59"/>
      <c r="EO122" s="59"/>
      <c r="EP122" s="59"/>
      <c r="EQ122" s="59"/>
    </row>
    <row r="123" spans="1:147" s="91" customFormat="1" ht="17.100000000000001" customHeight="1" x14ac:dyDescent="0.2">
      <c r="A123" s="288"/>
      <c r="B123" s="289"/>
      <c r="C123" s="290"/>
      <c r="G123" s="110"/>
      <c r="S123" s="113"/>
      <c r="X123" s="113"/>
      <c r="AC123" s="113"/>
      <c r="AE123" s="109"/>
      <c r="AG123" s="10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/>
      <c r="EL123" s="59"/>
      <c r="EM123" s="59"/>
      <c r="EN123" s="59"/>
      <c r="EO123" s="59"/>
      <c r="EP123" s="59"/>
      <c r="EQ123" s="59"/>
    </row>
    <row r="124" spans="1:147" s="91" customFormat="1" ht="17.100000000000001" customHeight="1" x14ac:dyDescent="0.2">
      <c r="A124" s="288"/>
      <c r="B124" s="289"/>
      <c r="C124" s="290"/>
      <c r="G124" s="110"/>
      <c r="S124" s="113"/>
      <c r="X124" s="113"/>
      <c r="AC124" s="113"/>
      <c r="AE124" s="109"/>
      <c r="AG124" s="10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  <c r="EN124" s="59"/>
      <c r="EO124" s="59"/>
      <c r="EP124" s="59"/>
      <c r="EQ124" s="59"/>
    </row>
    <row r="125" spans="1:147" s="91" customFormat="1" ht="17.100000000000001" customHeight="1" x14ac:dyDescent="0.2">
      <c r="A125" s="288"/>
      <c r="B125" s="289"/>
      <c r="C125" s="290"/>
      <c r="G125" s="110"/>
      <c r="S125" s="113"/>
      <c r="X125" s="113"/>
      <c r="AC125" s="113"/>
      <c r="AE125" s="109"/>
      <c r="AG125" s="10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  <c r="EQ125" s="59"/>
    </row>
    <row r="126" spans="1:147" s="91" customFormat="1" ht="17.100000000000001" customHeight="1" x14ac:dyDescent="0.2">
      <c r="A126" s="288"/>
      <c r="B126" s="289"/>
      <c r="C126" s="290"/>
      <c r="G126" s="110"/>
      <c r="S126" s="113"/>
      <c r="X126" s="113"/>
      <c r="AC126" s="113"/>
      <c r="AE126" s="109"/>
      <c r="AG126" s="10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  <c r="EN126" s="59"/>
      <c r="EO126" s="59"/>
      <c r="EP126" s="59"/>
      <c r="EQ126" s="59"/>
    </row>
    <row r="127" spans="1:147" s="91" customFormat="1" ht="17.100000000000001" customHeight="1" x14ac:dyDescent="0.2">
      <c r="A127" s="288"/>
      <c r="B127" s="289"/>
      <c r="C127" s="290"/>
      <c r="G127" s="110"/>
      <c r="S127" s="113"/>
      <c r="X127" s="113"/>
      <c r="AC127" s="113"/>
      <c r="AE127" s="109"/>
      <c r="AG127" s="10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59"/>
      <c r="EO127" s="59"/>
      <c r="EP127" s="59"/>
      <c r="EQ127" s="59"/>
    </row>
    <row r="128" spans="1:147" s="91" customFormat="1" ht="17.100000000000001" customHeight="1" x14ac:dyDescent="0.2">
      <c r="A128" s="288"/>
      <c r="B128" s="289"/>
      <c r="C128" s="290"/>
      <c r="G128" s="110"/>
      <c r="S128" s="113"/>
      <c r="X128" s="113"/>
      <c r="AC128" s="113"/>
      <c r="AE128" s="109"/>
      <c r="AG128" s="10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  <c r="EN128" s="59"/>
      <c r="EO128" s="59"/>
      <c r="EP128" s="59"/>
      <c r="EQ128" s="59"/>
    </row>
    <row r="129" spans="1:147" s="91" customFormat="1" ht="17.100000000000001" customHeight="1" x14ac:dyDescent="0.2">
      <c r="A129" s="288"/>
      <c r="B129" s="289"/>
      <c r="C129" s="290"/>
      <c r="G129" s="110"/>
      <c r="S129" s="113"/>
      <c r="X129" s="113"/>
      <c r="AC129" s="113"/>
      <c r="AE129" s="109"/>
      <c r="AG129" s="10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59"/>
      <c r="EO129" s="59"/>
      <c r="EP129" s="59"/>
      <c r="EQ129" s="59"/>
    </row>
    <row r="130" spans="1:147" s="91" customFormat="1" ht="17.100000000000001" customHeight="1" x14ac:dyDescent="0.2">
      <c r="A130" s="288"/>
      <c r="B130" s="289"/>
      <c r="C130" s="290"/>
      <c r="G130" s="110"/>
      <c r="S130" s="113"/>
      <c r="X130" s="113"/>
      <c r="AC130" s="113"/>
      <c r="AE130" s="109"/>
      <c r="AG130" s="10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  <c r="EQ130" s="59"/>
    </row>
    <row r="131" spans="1:147" s="91" customFormat="1" x14ac:dyDescent="0.2">
      <c r="A131" s="288"/>
      <c r="B131" s="289"/>
      <c r="C131" s="290"/>
      <c r="G131" s="110"/>
      <c r="S131" s="113"/>
      <c r="X131" s="113"/>
      <c r="AC131" s="113"/>
      <c r="AE131" s="109"/>
      <c r="AG131" s="10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  <c r="EQ131" s="59"/>
    </row>
    <row r="132" spans="1:147" s="91" customFormat="1" x14ac:dyDescent="0.2">
      <c r="A132" s="288"/>
      <c r="B132" s="289"/>
      <c r="C132" s="290"/>
      <c r="G132" s="110"/>
      <c r="S132" s="113"/>
      <c r="X132" s="113"/>
      <c r="AC132" s="113"/>
      <c r="AE132" s="109"/>
      <c r="AG132" s="10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</row>
    <row r="133" spans="1:147" s="91" customFormat="1" x14ac:dyDescent="0.2">
      <c r="A133" s="288"/>
      <c r="B133" s="289"/>
      <c r="C133" s="290"/>
      <c r="G133" s="110"/>
      <c r="S133" s="113"/>
      <c r="X133" s="113"/>
      <c r="AC133" s="113"/>
      <c r="AE133" s="109"/>
      <c r="AG133" s="10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  <c r="EQ133" s="59"/>
    </row>
    <row r="134" spans="1:147" s="91" customFormat="1" x14ac:dyDescent="0.2">
      <c r="A134" s="288"/>
      <c r="B134" s="289"/>
      <c r="C134" s="290"/>
      <c r="G134" s="110"/>
      <c r="S134" s="113"/>
      <c r="X134" s="113"/>
      <c r="AC134" s="113"/>
      <c r="AE134" s="109"/>
      <c r="AG134" s="10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  <c r="EN134" s="59"/>
      <c r="EO134" s="59"/>
      <c r="EP134" s="59"/>
      <c r="EQ134" s="59"/>
    </row>
    <row r="135" spans="1:147" s="91" customFormat="1" x14ac:dyDescent="0.2">
      <c r="A135" s="288"/>
      <c r="B135" s="289"/>
      <c r="C135" s="290"/>
      <c r="G135" s="110"/>
      <c r="S135" s="113"/>
      <c r="X135" s="113"/>
      <c r="AC135" s="113"/>
      <c r="AE135" s="109"/>
      <c r="AG135" s="10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59"/>
      <c r="EP135" s="59"/>
      <c r="EQ135" s="59"/>
    </row>
    <row r="136" spans="1:147" s="91" customFormat="1" x14ac:dyDescent="0.2">
      <c r="A136" s="288"/>
      <c r="B136" s="289"/>
      <c r="C136" s="290"/>
      <c r="G136" s="110"/>
      <c r="S136" s="113"/>
      <c r="X136" s="113"/>
      <c r="AC136" s="113"/>
      <c r="AE136" s="109"/>
      <c r="AG136" s="10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  <c r="EN136" s="59"/>
      <c r="EO136" s="59"/>
      <c r="EP136" s="59"/>
      <c r="EQ136" s="59"/>
    </row>
    <row r="137" spans="1:147" s="91" customFormat="1" x14ac:dyDescent="0.2">
      <c r="A137" s="288"/>
      <c r="B137" s="289"/>
      <c r="C137" s="290"/>
      <c r="G137" s="110"/>
      <c r="S137" s="113"/>
      <c r="X137" s="113"/>
      <c r="AC137" s="113"/>
      <c r="AE137" s="109"/>
      <c r="AG137" s="10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  <c r="EN137" s="59"/>
      <c r="EO137" s="59"/>
      <c r="EP137" s="59"/>
      <c r="EQ137" s="59"/>
    </row>
    <row r="138" spans="1:147" s="91" customFormat="1" x14ac:dyDescent="0.2">
      <c r="A138" s="288"/>
      <c r="B138" s="289"/>
      <c r="C138" s="290"/>
      <c r="G138" s="110"/>
      <c r="S138" s="113"/>
      <c r="X138" s="113"/>
      <c r="AC138" s="113"/>
      <c r="AE138" s="109"/>
      <c r="AG138" s="10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  <c r="EM138" s="59"/>
      <c r="EN138" s="59"/>
      <c r="EO138" s="59"/>
      <c r="EP138" s="59"/>
      <c r="EQ138" s="59"/>
    </row>
    <row r="139" spans="1:147" s="91" customFormat="1" x14ac:dyDescent="0.2">
      <c r="A139" s="288"/>
      <c r="B139" s="289"/>
      <c r="C139" s="290"/>
      <c r="G139" s="110"/>
      <c r="S139" s="113"/>
      <c r="X139" s="113"/>
      <c r="AC139" s="113"/>
      <c r="AE139" s="109"/>
      <c r="AG139" s="10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  <c r="DT139" s="59"/>
      <c r="DU139" s="59"/>
      <c r="DV139" s="59"/>
      <c r="DW139" s="59"/>
      <c r="DX139" s="59"/>
      <c r="DY139" s="59"/>
      <c r="DZ139" s="59"/>
      <c r="EA139" s="59"/>
      <c r="EB139" s="59"/>
      <c r="EC139" s="59"/>
      <c r="ED139" s="59"/>
      <c r="EE139" s="59"/>
      <c r="EF139" s="59"/>
      <c r="EG139" s="59"/>
      <c r="EH139" s="59"/>
      <c r="EI139" s="59"/>
      <c r="EJ139" s="59"/>
      <c r="EK139" s="59"/>
      <c r="EL139" s="59"/>
      <c r="EM139" s="59"/>
      <c r="EN139" s="59"/>
      <c r="EO139" s="59"/>
      <c r="EP139" s="59"/>
      <c r="EQ139" s="59"/>
    </row>
    <row r="140" spans="1:147" s="91" customFormat="1" x14ac:dyDescent="0.2">
      <c r="A140" s="288"/>
      <c r="B140" s="289"/>
      <c r="C140" s="290"/>
      <c r="G140" s="110"/>
      <c r="S140" s="113"/>
      <c r="X140" s="113"/>
      <c r="AC140" s="113"/>
      <c r="AE140" s="109"/>
      <c r="AG140" s="10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  <c r="DT140" s="59"/>
      <c r="DU140" s="59"/>
      <c r="DV140" s="59"/>
      <c r="DW140" s="59"/>
      <c r="DX140" s="59"/>
      <c r="DY140" s="59"/>
      <c r="DZ140" s="59"/>
      <c r="EA140" s="59"/>
      <c r="EB140" s="59"/>
      <c r="EC140" s="59"/>
      <c r="ED140" s="59"/>
      <c r="EE140" s="59"/>
      <c r="EF140" s="59"/>
      <c r="EG140" s="59"/>
      <c r="EH140" s="59"/>
      <c r="EI140" s="59"/>
      <c r="EJ140" s="59"/>
      <c r="EK140" s="59"/>
      <c r="EL140" s="59"/>
      <c r="EM140" s="59"/>
      <c r="EN140" s="59"/>
      <c r="EO140" s="59"/>
      <c r="EP140" s="59"/>
      <c r="EQ140" s="59"/>
    </row>
    <row r="141" spans="1:147" s="91" customFormat="1" x14ac:dyDescent="0.2">
      <c r="A141" s="288"/>
      <c r="B141" s="289"/>
      <c r="C141" s="290"/>
      <c r="G141" s="110"/>
      <c r="S141" s="113"/>
      <c r="X141" s="113"/>
      <c r="AC141" s="113"/>
      <c r="AE141" s="109"/>
      <c r="AG141" s="10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  <c r="DT141" s="59"/>
      <c r="DU141" s="59"/>
      <c r="DV141" s="59"/>
      <c r="DW141" s="59"/>
      <c r="DX141" s="59"/>
      <c r="DY141" s="59"/>
      <c r="DZ141" s="59"/>
      <c r="EA141" s="59"/>
      <c r="EB141" s="59"/>
      <c r="EC141" s="59"/>
      <c r="ED141" s="59"/>
      <c r="EE141" s="59"/>
      <c r="EF141" s="59"/>
      <c r="EG141" s="59"/>
      <c r="EH141" s="59"/>
      <c r="EI141" s="59"/>
      <c r="EJ141" s="59"/>
      <c r="EK141" s="59"/>
      <c r="EL141" s="59"/>
      <c r="EM141" s="59"/>
      <c r="EN141" s="59"/>
      <c r="EO141" s="59"/>
      <c r="EP141" s="59"/>
      <c r="EQ141" s="59"/>
    </row>
    <row r="142" spans="1:147" s="91" customFormat="1" x14ac:dyDescent="0.2">
      <c r="A142" s="288"/>
      <c r="B142" s="289"/>
      <c r="C142" s="290"/>
      <c r="G142" s="110"/>
      <c r="S142" s="113"/>
      <c r="X142" s="113"/>
      <c r="AC142" s="113"/>
      <c r="AE142" s="109"/>
      <c r="AG142" s="10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  <c r="DT142" s="59"/>
      <c r="DU142" s="59"/>
      <c r="DV142" s="59"/>
      <c r="DW142" s="59"/>
      <c r="DX142" s="59"/>
      <c r="DY142" s="59"/>
      <c r="DZ142" s="59"/>
      <c r="EA142" s="59"/>
      <c r="EB142" s="59"/>
      <c r="EC142" s="59"/>
      <c r="ED142" s="59"/>
      <c r="EE142" s="59"/>
      <c r="EF142" s="59"/>
      <c r="EG142" s="59"/>
      <c r="EH142" s="59"/>
      <c r="EI142" s="59"/>
      <c r="EJ142" s="59"/>
      <c r="EK142" s="59"/>
      <c r="EL142" s="59"/>
      <c r="EM142" s="59"/>
      <c r="EN142" s="59"/>
      <c r="EO142" s="59"/>
      <c r="EP142" s="59"/>
      <c r="EQ142" s="59"/>
    </row>
    <row r="143" spans="1:147" s="91" customFormat="1" x14ac:dyDescent="0.2">
      <c r="A143" s="288"/>
      <c r="B143" s="289"/>
      <c r="C143" s="290"/>
      <c r="G143" s="110"/>
      <c r="S143" s="113"/>
      <c r="X143" s="113"/>
      <c r="AC143" s="113"/>
      <c r="AE143" s="109"/>
      <c r="AG143" s="10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  <c r="EN143" s="59"/>
      <c r="EO143" s="59"/>
      <c r="EP143" s="59"/>
      <c r="EQ143" s="59"/>
    </row>
    <row r="144" spans="1:147" s="91" customFormat="1" x14ac:dyDescent="0.2">
      <c r="A144" s="288"/>
      <c r="B144" s="289"/>
      <c r="C144" s="290"/>
      <c r="G144" s="110"/>
      <c r="S144" s="113"/>
      <c r="X144" s="113"/>
      <c r="AC144" s="113"/>
      <c r="AE144" s="109"/>
      <c r="AG144" s="10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  <c r="EJ144" s="59"/>
      <c r="EK144" s="59"/>
      <c r="EL144" s="59"/>
      <c r="EM144" s="59"/>
      <c r="EN144" s="59"/>
      <c r="EO144" s="59"/>
      <c r="EP144" s="59"/>
      <c r="EQ144" s="59"/>
    </row>
    <row r="145" spans="1:147" s="91" customFormat="1" x14ac:dyDescent="0.2">
      <c r="A145" s="288"/>
      <c r="B145" s="289"/>
      <c r="C145" s="290"/>
      <c r="G145" s="110"/>
      <c r="S145" s="113"/>
      <c r="X145" s="113"/>
      <c r="AC145" s="113"/>
      <c r="AE145" s="109"/>
      <c r="AG145" s="10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  <c r="DT145" s="59"/>
      <c r="DU145" s="59"/>
      <c r="DV145" s="59"/>
      <c r="DW145" s="59"/>
      <c r="DX145" s="59"/>
      <c r="DY145" s="59"/>
      <c r="DZ145" s="59"/>
      <c r="EA145" s="59"/>
      <c r="EB145" s="59"/>
      <c r="EC145" s="59"/>
      <c r="ED145" s="59"/>
      <c r="EE145" s="59"/>
      <c r="EF145" s="59"/>
      <c r="EG145" s="59"/>
      <c r="EH145" s="59"/>
      <c r="EI145" s="59"/>
      <c r="EJ145" s="59"/>
      <c r="EK145" s="59"/>
      <c r="EL145" s="59"/>
      <c r="EM145" s="59"/>
      <c r="EN145" s="59"/>
      <c r="EO145" s="59"/>
      <c r="EP145" s="59"/>
      <c r="EQ145" s="59"/>
    </row>
    <row r="146" spans="1:147" s="91" customFormat="1" x14ac:dyDescent="0.2">
      <c r="A146" s="288"/>
      <c r="B146" s="289"/>
      <c r="C146" s="290"/>
      <c r="G146" s="110"/>
      <c r="S146" s="113"/>
      <c r="X146" s="113"/>
      <c r="AC146" s="113"/>
      <c r="AE146" s="109"/>
      <c r="AG146" s="10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  <c r="DT146" s="59"/>
      <c r="DU146" s="59"/>
      <c r="DV146" s="59"/>
      <c r="DW146" s="59"/>
      <c r="DX146" s="59"/>
      <c r="DY146" s="59"/>
      <c r="DZ146" s="59"/>
      <c r="EA146" s="59"/>
      <c r="EB146" s="59"/>
      <c r="EC146" s="59"/>
      <c r="ED146" s="59"/>
      <c r="EE146" s="59"/>
      <c r="EF146" s="59"/>
      <c r="EG146" s="59"/>
      <c r="EH146" s="59"/>
      <c r="EI146" s="59"/>
      <c r="EJ146" s="59"/>
      <c r="EK146" s="59"/>
      <c r="EL146" s="59"/>
      <c r="EM146" s="59"/>
      <c r="EN146" s="59"/>
      <c r="EO146" s="59"/>
      <c r="EP146" s="59"/>
      <c r="EQ146" s="59"/>
    </row>
    <row r="147" spans="1:147" s="91" customFormat="1" x14ac:dyDescent="0.2">
      <c r="A147" s="288"/>
      <c r="B147" s="289"/>
      <c r="C147" s="290"/>
      <c r="G147" s="110"/>
      <c r="S147" s="113"/>
      <c r="X147" s="113"/>
      <c r="AC147" s="113"/>
      <c r="AE147" s="109"/>
      <c r="AG147" s="10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  <c r="DT147" s="59"/>
      <c r="DU147" s="59"/>
      <c r="DV147" s="59"/>
      <c r="DW147" s="59"/>
      <c r="DX147" s="59"/>
      <c r="DY147" s="59"/>
      <c r="DZ147" s="59"/>
      <c r="EA147" s="59"/>
      <c r="EB147" s="59"/>
      <c r="EC147" s="59"/>
      <c r="ED147" s="59"/>
      <c r="EE147" s="59"/>
      <c r="EF147" s="59"/>
      <c r="EG147" s="59"/>
      <c r="EH147" s="59"/>
      <c r="EI147" s="59"/>
      <c r="EJ147" s="59"/>
      <c r="EK147" s="59"/>
      <c r="EL147" s="59"/>
      <c r="EM147" s="59"/>
      <c r="EN147" s="59"/>
      <c r="EO147" s="59"/>
      <c r="EP147" s="59"/>
      <c r="EQ147" s="59"/>
    </row>
    <row r="148" spans="1:147" s="91" customFormat="1" x14ac:dyDescent="0.2">
      <c r="A148" s="288"/>
      <c r="B148" s="289"/>
      <c r="C148" s="290"/>
      <c r="G148" s="110"/>
      <c r="S148" s="113"/>
      <c r="X148" s="113"/>
      <c r="AC148" s="113"/>
      <c r="AE148" s="109"/>
      <c r="AG148" s="10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/>
      <c r="EG148" s="59"/>
      <c r="EH148" s="59"/>
      <c r="EI148" s="59"/>
      <c r="EJ148" s="59"/>
      <c r="EK148" s="59"/>
      <c r="EL148" s="59"/>
      <c r="EM148" s="59"/>
      <c r="EN148" s="59"/>
      <c r="EO148" s="59"/>
      <c r="EP148" s="59"/>
      <c r="EQ148" s="59"/>
    </row>
    <row r="149" spans="1:147" s="91" customFormat="1" x14ac:dyDescent="0.2">
      <c r="A149" s="288"/>
      <c r="B149" s="289"/>
      <c r="C149" s="290"/>
      <c r="G149" s="110"/>
      <c r="S149" s="113"/>
      <c r="X149" s="113"/>
      <c r="AC149" s="113"/>
      <c r="AE149" s="109"/>
      <c r="AG149" s="10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  <c r="EN149" s="59"/>
      <c r="EO149" s="59"/>
      <c r="EP149" s="59"/>
      <c r="EQ149" s="59"/>
    </row>
    <row r="150" spans="1:147" s="91" customFormat="1" x14ac:dyDescent="0.2">
      <c r="A150" s="288"/>
      <c r="B150" s="289"/>
      <c r="C150" s="290"/>
      <c r="G150" s="110"/>
      <c r="S150" s="113"/>
      <c r="X150" s="113"/>
      <c r="AC150" s="113"/>
      <c r="AE150" s="109"/>
      <c r="AG150" s="10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/>
      <c r="EL150" s="59"/>
      <c r="EM150" s="59"/>
      <c r="EN150" s="59"/>
      <c r="EO150" s="59"/>
      <c r="EP150" s="59"/>
      <c r="EQ150" s="59"/>
    </row>
    <row r="151" spans="1:147" s="91" customFormat="1" x14ac:dyDescent="0.2">
      <c r="A151" s="288"/>
      <c r="B151" s="289"/>
      <c r="C151" s="290"/>
      <c r="G151" s="110"/>
      <c r="S151" s="113"/>
      <c r="X151" s="113"/>
      <c r="AC151" s="113"/>
      <c r="AE151" s="109"/>
      <c r="AG151" s="10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/>
      <c r="EL151" s="59"/>
      <c r="EM151" s="59"/>
      <c r="EN151" s="59"/>
      <c r="EO151" s="59"/>
      <c r="EP151" s="59"/>
      <c r="EQ151" s="59"/>
    </row>
    <row r="152" spans="1:147" s="91" customFormat="1" x14ac:dyDescent="0.2">
      <c r="A152" s="288"/>
      <c r="B152" s="289"/>
      <c r="C152" s="290"/>
      <c r="G152" s="110"/>
      <c r="S152" s="113"/>
      <c r="X152" s="113"/>
      <c r="AC152" s="113"/>
      <c r="AE152" s="109"/>
      <c r="AG152" s="10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/>
      <c r="EL152" s="59"/>
      <c r="EM152" s="59"/>
      <c r="EN152" s="59"/>
      <c r="EO152" s="59"/>
      <c r="EP152" s="59"/>
      <c r="EQ152" s="59"/>
    </row>
    <row r="153" spans="1:147" s="91" customFormat="1" x14ac:dyDescent="0.2">
      <c r="A153" s="288"/>
      <c r="B153" s="289"/>
      <c r="C153" s="290"/>
      <c r="G153" s="110"/>
      <c r="S153" s="113"/>
      <c r="X153" s="113"/>
      <c r="AC153" s="113"/>
      <c r="AE153" s="109"/>
      <c r="AG153" s="10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  <c r="EL153" s="59"/>
      <c r="EM153" s="59"/>
      <c r="EN153" s="59"/>
      <c r="EO153" s="59"/>
      <c r="EP153" s="59"/>
      <c r="EQ153" s="59"/>
    </row>
    <row r="154" spans="1:147" s="91" customFormat="1" x14ac:dyDescent="0.2">
      <c r="A154" s="288"/>
      <c r="B154" s="289"/>
      <c r="C154" s="290"/>
      <c r="G154" s="110"/>
      <c r="S154" s="113"/>
      <c r="X154" s="113"/>
      <c r="AC154" s="113"/>
      <c r="AE154" s="109"/>
      <c r="AG154" s="10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/>
      <c r="EL154" s="59"/>
      <c r="EM154" s="59"/>
      <c r="EN154" s="59"/>
      <c r="EO154" s="59"/>
      <c r="EP154" s="59"/>
      <c r="EQ154" s="59"/>
    </row>
    <row r="155" spans="1:147" s="91" customFormat="1" x14ac:dyDescent="0.2">
      <c r="A155" s="288"/>
      <c r="B155" s="289"/>
      <c r="C155" s="290"/>
      <c r="G155" s="110"/>
      <c r="S155" s="113"/>
      <c r="X155" s="113"/>
      <c r="AC155" s="113"/>
      <c r="AE155" s="109"/>
      <c r="AG155" s="10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  <c r="EQ155" s="59"/>
    </row>
    <row r="156" spans="1:147" s="91" customFormat="1" x14ac:dyDescent="0.2">
      <c r="A156" s="288"/>
      <c r="B156" s="289"/>
      <c r="C156" s="290"/>
      <c r="G156" s="110"/>
      <c r="S156" s="113"/>
      <c r="X156" s="113"/>
      <c r="AC156" s="113"/>
      <c r="AE156" s="109"/>
      <c r="AG156" s="10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  <c r="EN156" s="59"/>
      <c r="EO156" s="59"/>
      <c r="EP156" s="59"/>
      <c r="EQ156" s="59"/>
    </row>
    <row r="157" spans="1:147" s="91" customFormat="1" x14ac:dyDescent="0.2">
      <c r="A157" s="288"/>
      <c r="B157" s="289"/>
      <c r="C157" s="290"/>
      <c r="G157" s="110"/>
      <c r="S157" s="113"/>
      <c r="X157" s="113"/>
      <c r="AC157" s="113"/>
      <c r="AE157" s="109"/>
      <c r="AG157" s="10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  <c r="EN157" s="59"/>
      <c r="EO157" s="59"/>
      <c r="EP157" s="59"/>
      <c r="EQ157" s="59"/>
    </row>
    <row r="158" spans="1:147" s="91" customFormat="1" x14ac:dyDescent="0.2">
      <c r="A158" s="288"/>
      <c r="B158" s="289"/>
      <c r="C158" s="290"/>
      <c r="G158" s="110"/>
      <c r="S158" s="113"/>
      <c r="X158" s="113"/>
      <c r="AC158" s="113"/>
      <c r="AE158" s="109"/>
      <c r="AG158" s="10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  <c r="EL158" s="59"/>
      <c r="EM158" s="59"/>
      <c r="EN158" s="59"/>
      <c r="EO158" s="59"/>
      <c r="EP158" s="59"/>
      <c r="EQ158" s="59"/>
    </row>
    <row r="159" spans="1:147" s="91" customFormat="1" x14ac:dyDescent="0.2">
      <c r="A159" s="288"/>
      <c r="B159" s="289"/>
      <c r="C159" s="290"/>
      <c r="G159" s="110"/>
      <c r="S159" s="113"/>
      <c r="X159" s="113"/>
      <c r="AC159" s="113"/>
      <c r="AE159" s="109"/>
      <c r="AG159" s="10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/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/>
      <c r="EL159" s="59"/>
      <c r="EM159" s="59"/>
      <c r="EN159" s="59"/>
      <c r="EO159" s="59"/>
      <c r="EP159" s="59"/>
      <c r="EQ159" s="59"/>
    </row>
    <row r="160" spans="1:147" s="91" customFormat="1" x14ac:dyDescent="0.2">
      <c r="A160" s="288"/>
      <c r="B160" s="289"/>
      <c r="C160" s="290"/>
      <c r="G160" s="110"/>
      <c r="S160" s="113"/>
      <c r="X160" s="113"/>
      <c r="AC160" s="113"/>
      <c r="AE160" s="109"/>
      <c r="AG160" s="10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  <c r="EN160" s="59"/>
      <c r="EO160" s="59"/>
      <c r="EP160" s="59"/>
      <c r="EQ160" s="59"/>
    </row>
    <row r="161" spans="1:147" s="91" customFormat="1" x14ac:dyDescent="0.2">
      <c r="A161" s="288"/>
      <c r="B161" s="289"/>
      <c r="C161" s="290"/>
      <c r="G161" s="110"/>
      <c r="S161" s="113"/>
      <c r="X161" s="113"/>
      <c r="AC161" s="113"/>
      <c r="AE161" s="109"/>
      <c r="AG161" s="10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  <c r="EL161" s="59"/>
      <c r="EM161" s="59"/>
      <c r="EN161" s="59"/>
      <c r="EO161" s="59"/>
      <c r="EP161" s="59"/>
      <c r="EQ161" s="59"/>
    </row>
    <row r="162" spans="1:147" s="91" customFormat="1" x14ac:dyDescent="0.2">
      <c r="A162" s="288"/>
      <c r="B162" s="289"/>
      <c r="C162" s="290"/>
      <c r="G162" s="110"/>
      <c r="S162" s="113"/>
      <c r="X162" s="113"/>
      <c r="AC162" s="113"/>
      <c r="AE162" s="109"/>
      <c r="AG162" s="10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59"/>
      <c r="DY162" s="59"/>
      <c r="DZ162" s="59"/>
      <c r="EA162" s="59"/>
      <c r="EB162" s="59"/>
      <c r="EC162" s="59"/>
      <c r="ED162" s="59"/>
      <c r="EE162" s="59"/>
      <c r="EF162" s="59"/>
      <c r="EG162" s="59"/>
      <c r="EH162" s="59"/>
      <c r="EI162" s="59"/>
      <c r="EJ162" s="59"/>
      <c r="EK162" s="59"/>
      <c r="EL162" s="59"/>
      <c r="EM162" s="59"/>
      <c r="EN162" s="59"/>
      <c r="EO162" s="59"/>
      <c r="EP162" s="59"/>
      <c r="EQ162" s="59"/>
    </row>
    <row r="163" spans="1:147" s="91" customFormat="1" x14ac:dyDescent="0.2">
      <c r="A163" s="288"/>
      <c r="B163" s="289"/>
      <c r="C163" s="290"/>
      <c r="G163" s="110"/>
      <c r="S163" s="113"/>
      <c r="X163" s="113"/>
      <c r="AC163" s="113"/>
      <c r="AE163" s="109"/>
      <c r="AG163" s="10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/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/>
      <c r="EL163" s="59"/>
      <c r="EM163" s="59"/>
      <c r="EN163" s="59"/>
      <c r="EO163" s="59"/>
      <c r="EP163" s="59"/>
      <c r="EQ163" s="59"/>
    </row>
    <row r="164" spans="1:147" s="91" customFormat="1" x14ac:dyDescent="0.2">
      <c r="A164" s="288"/>
      <c r="B164" s="289"/>
      <c r="C164" s="290"/>
      <c r="G164" s="110"/>
      <c r="S164" s="113"/>
      <c r="X164" s="113"/>
      <c r="AC164" s="113"/>
      <c r="AE164" s="109"/>
      <c r="AG164" s="10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/>
      <c r="EL164" s="59"/>
      <c r="EM164" s="59"/>
      <c r="EN164" s="59"/>
      <c r="EO164" s="59"/>
      <c r="EP164" s="59"/>
      <c r="EQ164" s="59"/>
    </row>
    <row r="165" spans="1:147" s="91" customFormat="1" x14ac:dyDescent="0.2">
      <c r="A165" s="288"/>
      <c r="B165" s="289"/>
      <c r="C165" s="290"/>
      <c r="G165" s="110"/>
      <c r="S165" s="113"/>
      <c r="X165" s="113"/>
      <c r="AC165" s="113"/>
      <c r="AE165" s="109"/>
      <c r="AG165" s="10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  <c r="EL165" s="59"/>
      <c r="EM165" s="59"/>
      <c r="EN165" s="59"/>
      <c r="EO165" s="59"/>
      <c r="EP165" s="59"/>
      <c r="EQ165" s="59"/>
    </row>
    <row r="166" spans="1:147" s="91" customFormat="1" x14ac:dyDescent="0.2">
      <c r="A166" s="288"/>
      <c r="B166" s="289"/>
      <c r="C166" s="290"/>
      <c r="G166" s="110"/>
      <c r="S166" s="113"/>
      <c r="X166" s="113"/>
      <c r="AC166" s="113"/>
      <c r="AE166" s="109"/>
      <c r="AG166" s="10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  <c r="EN166" s="59"/>
      <c r="EO166" s="59"/>
      <c r="EP166" s="59"/>
      <c r="EQ166" s="59"/>
    </row>
    <row r="167" spans="1:147" s="91" customFormat="1" x14ac:dyDescent="0.2">
      <c r="A167" s="288"/>
      <c r="B167" s="289"/>
      <c r="C167" s="290"/>
      <c r="G167" s="110"/>
      <c r="S167" s="113"/>
      <c r="X167" s="113"/>
      <c r="AC167" s="113"/>
      <c r="AE167" s="109"/>
      <c r="AG167" s="10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  <c r="EN167" s="59"/>
      <c r="EO167" s="59"/>
      <c r="EP167" s="59"/>
      <c r="EQ167" s="59"/>
    </row>
    <row r="168" spans="1:147" s="91" customFormat="1" x14ac:dyDescent="0.2">
      <c r="A168" s="288"/>
      <c r="B168" s="289"/>
      <c r="C168" s="290"/>
      <c r="G168" s="110"/>
      <c r="S168" s="113"/>
      <c r="X168" s="113"/>
      <c r="AC168" s="113"/>
      <c r="AE168" s="109"/>
      <c r="AG168" s="10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  <c r="EM168" s="59"/>
      <c r="EN168" s="59"/>
      <c r="EO168" s="59"/>
      <c r="EP168" s="59"/>
      <c r="EQ168" s="59"/>
    </row>
    <row r="169" spans="1:147" s="91" customFormat="1" x14ac:dyDescent="0.2">
      <c r="A169" s="288"/>
      <c r="B169" s="289"/>
      <c r="C169" s="290"/>
      <c r="G169" s="110"/>
      <c r="S169" s="113"/>
      <c r="X169" s="113"/>
      <c r="AC169" s="113"/>
      <c r="AE169" s="109"/>
      <c r="AG169" s="10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  <c r="EM169" s="59"/>
      <c r="EN169" s="59"/>
      <c r="EO169" s="59"/>
      <c r="EP169" s="59"/>
      <c r="EQ169" s="59"/>
    </row>
    <row r="170" spans="1:147" s="91" customFormat="1" x14ac:dyDescent="0.2">
      <c r="A170" s="288"/>
      <c r="B170" s="289"/>
      <c r="C170" s="290"/>
      <c r="G170" s="110"/>
      <c r="S170" s="113"/>
      <c r="X170" s="113"/>
      <c r="AC170" s="113"/>
      <c r="AE170" s="109"/>
      <c r="AG170" s="10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  <c r="EN170" s="59"/>
      <c r="EO170" s="59"/>
      <c r="EP170" s="59"/>
      <c r="EQ170" s="59"/>
    </row>
    <row r="171" spans="1:147" s="91" customFormat="1" x14ac:dyDescent="0.2">
      <c r="A171" s="288"/>
      <c r="B171" s="289"/>
      <c r="C171" s="290"/>
      <c r="G171" s="110"/>
      <c r="S171" s="113"/>
      <c r="X171" s="113"/>
      <c r="AC171" s="113"/>
      <c r="AE171" s="109"/>
      <c r="AG171" s="10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  <c r="EN171" s="59"/>
      <c r="EO171" s="59"/>
      <c r="EP171" s="59"/>
      <c r="EQ171" s="59"/>
    </row>
    <row r="172" spans="1:147" s="91" customFormat="1" x14ac:dyDescent="0.2">
      <c r="A172" s="288"/>
      <c r="B172" s="289"/>
      <c r="C172" s="290"/>
      <c r="G172" s="110"/>
      <c r="S172" s="113"/>
      <c r="X172" s="113"/>
      <c r="AC172" s="113"/>
      <c r="AE172" s="109"/>
      <c r="AG172" s="10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59"/>
      <c r="EM172" s="59"/>
      <c r="EN172" s="59"/>
      <c r="EO172" s="59"/>
      <c r="EP172" s="59"/>
      <c r="EQ172" s="59"/>
    </row>
    <row r="173" spans="1:147" s="91" customFormat="1" x14ac:dyDescent="0.2">
      <c r="A173" s="288"/>
      <c r="B173" s="289"/>
      <c r="C173" s="290"/>
      <c r="G173" s="110"/>
      <c r="S173" s="113"/>
      <c r="X173" s="113"/>
      <c r="AC173" s="113"/>
      <c r="AE173" s="109"/>
      <c r="AG173" s="10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  <c r="EL173" s="59"/>
      <c r="EM173" s="59"/>
      <c r="EN173" s="59"/>
      <c r="EO173" s="59"/>
      <c r="EP173" s="59"/>
      <c r="EQ173" s="59"/>
    </row>
    <row r="174" spans="1:147" s="91" customFormat="1" x14ac:dyDescent="0.2">
      <c r="A174" s="288"/>
      <c r="B174" s="289"/>
      <c r="C174" s="290"/>
      <c r="G174" s="110"/>
      <c r="S174" s="113"/>
      <c r="X174" s="113"/>
      <c r="AC174" s="113"/>
      <c r="AE174" s="109"/>
      <c r="AG174" s="10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  <c r="EN174" s="59"/>
      <c r="EO174" s="59"/>
      <c r="EP174" s="59"/>
      <c r="EQ174" s="59"/>
    </row>
    <row r="175" spans="1:147" s="91" customFormat="1" x14ac:dyDescent="0.2">
      <c r="A175" s="288"/>
      <c r="B175" s="289"/>
      <c r="C175" s="290"/>
      <c r="G175" s="110"/>
      <c r="S175" s="113"/>
      <c r="X175" s="113"/>
      <c r="AC175" s="113"/>
      <c r="AE175" s="109"/>
      <c r="AG175" s="10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  <c r="EL175" s="59"/>
      <c r="EM175" s="59"/>
      <c r="EN175" s="59"/>
      <c r="EO175" s="59"/>
      <c r="EP175" s="59"/>
      <c r="EQ175" s="59"/>
    </row>
    <row r="176" spans="1:147" s="91" customFormat="1" x14ac:dyDescent="0.2">
      <c r="A176" s="288"/>
      <c r="B176" s="289"/>
      <c r="C176" s="290"/>
      <c r="G176" s="110"/>
      <c r="S176" s="113"/>
      <c r="X176" s="113"/>
      <c r="AC176" s="113"/>
      <c r="AE176" s="109"/>
      <c r="AG176" s="10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9"/>
      <c r="EG176" s="59"/>
      <c r="EH176" s="59"/>
      <c r="EI176" s="59"/>
      <c r="EJ176" s="59"/>
      <c r="EK176" s="59"/>
      <c r="EL176" s="59"/>
      <c r="EM176" s="59"/>
      <c r="EN176" s="59"/>
      <c r="EO176" s="59"/>
      <c r="EP176" s="59"/>
      <c r="EQ176" s="59"/>
    </row>
    <row r="177" spans="1:147" s="91" customFormat="1" x14ac:dyDescent="0.2">
      <c r="A177" s="288"/>
      <c r="B177" s="289"/>
      <c r="C177" s="290"/>
      <c r="G177" s="110"/>
      <c r="S177" s="113"/>
      <c r="X177" s="113"/>
      <c r="AC177" s="113"/>
      <c r="AE177" s="109"/>
      <c r="AG177" s="10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/>
      <c r="EL177" s="59"/>
      <c r="EM177" s="59"/>
      <c r="EN177" s="59"/>
      <c r="EO177" s="59"/>
      <c r="EP177" s="59"/>
      <c r="EQ177" s="59"/>
    </row>
    <row r="178" spans="1:147" s="91" customFormat="1" x14ac:dyDescent="0.2">
      <c r="A178" s="288"/>
      <c r="B178" s="289"/>
      <c r="C178" s="290"/>
      <c r="G178" s="110"/>
      <c r="S178" s="113"/>
      <c r="X178" s="113"/>
      <c r="AC178" s="113"/>
      <c r="AE178" s="109"/>
      <c r="AG178" s="10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  <c r="DV178" s="59"/>
      <c r="DW178" s="59"/>
      <c r="DX178" s="59"/>
      <c r="DY178" s="59"/>
      <c r="DZ178" s="59"/>
      <c r="EA178" s="59"/>
      <c r="EB178" s="59"/>
      <c r="EC178" s="59"/>
      <c r="ED178" s="59"/>
      <c r="EE178" s="59"/>
      <c r="EF178" s="59"/>
      <c r="EG178" s="59"/>
      <c r="EH178" s="59"/>
      <c r="EI178" s="59"/>
      <c r="EJ178" s="59"/>
      <c r="EK178" s="59"/>
      <c r="EL178" s="59"/>
      <c r="EM178" s="59"/>
      <c r="EN178" s="59"/>
      <c r="EO178" s="59"/>
      <c r="EP178" s="59"/>
      <c r="EQ178" s="59"/>
    </row>
    <row r="179" spans="1:147" s="91" customFormat="1" x14ac:dyDescent="0.2">
      <c r="A179" s="288"/>
      <c r="B179" s="289"/>
      <c r="C179" s="290"/>
      <c r="G179" s="110"/>
      <c r="S179" s="113"/>
      <c r="X179" s="113"/>
      <c r="AC179" s="113"/>
      <c r="AE179" s="109"/>
      <c r="AG179" s="10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/>
      <c r="EL179" s="59"/>
      <c r="EM179" s="59"/>
      <c r="EN179" s="59"/>
      <c r="EO179" s="59"/>
      <c r="EP179" s="59"/>
      <c r="EQ179" s="59"/>
    </row>
    <row r="180" spans="1:147" s="91" customFormat="1" x14ac:dyDescent="0.2">
      <c r="A180" s="288"/>
      <c r="B180" s="289"/>
      <c r="C180" s="290"/>
      <c r="G180" s="110"/>
      <c r="S180" s="113"/>
      <c r="X180" s="113"/>
      <c r="AC180" s="113"/>
      <c r="AE180" s="109"/>
      <c r="AG180" s="10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59"/>
      <c r="DZ180" s="59"/>
      <c r="EA180" s="59"/>
      <c r="EB180" s="59"/>
      <c r="EC180" s="59"/>
      <c r="ED180" s="59"/>
      <c r="EE180" s="59"/>
      <c r="EF180" s="59"/>
      <c r="EG180" s="59"/>
      <c r="EH180" s="59"/>
      <c r="EI180" s="59"/>
      <c r="EJ180" s="59"/>
      <c r="EK180" s="59"/>
      <c r="EL180" s="59"/>
      <c r="EM180" s="59"/>
      <c r="EN180" s="59"/>
      <c r="EO180" s="59"/>
      <c r="EP180" s="59"/>
      <c r="EQ180" s="59"/>
    </row>
    <row r="181" spans="1:147" s="91" customFormat="1" x14ac:dyDescent="0.2">
      <c r="A181" s="288"/>
      <c r="B181" s="289"/>
      <c r="C181" s="290"/>
      <c r="G181" s="110"/>
      <c r="S181" s="113"/>
      <c r="X181" s="113"/>
      <c r="AC181" s="113"/>
      <c r="AE181" s="109"/>
      <c r="AG181" s="10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  <c r="EM181" s="59"/>
      <c r="EN181" s="59"/>
      <c r="EO181" s="59"/>
      <c r="EP181" s="59"/>
      <c r="EQ181" s="59"/>
    </row>
    <row r="182" spans="1:147" s="91" customFormat="1" x14ac:dyDescent="0.2">
      <c r="A182" s="288"/>
      <c r="B182" s="289"/>
      <c r="C182" s="290"/>
      <c r="G182" s="110"/>
      <c r="S182" s="113"/>
      <c r="X182" s="113"/>
      <c r="AC182" s="113"/>
      <c r="AE182" s="109"/>
      <c r="AG182" s="10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  <c r="EN182" s="59"/>
      <c r="EO182" s="59"/>
      <c r="EP182" s="59"/>
      <c r="EQ182" s="59"/>
    </row>
    <row r="183" spans="1:147" s="91" customFormat="1" x14ac:dyDescent="0.2">
      <c r="A183" s="288"/>
      <c r="B183" s="289"/>
      <c r="C183" s="290"/>
      <c r="G183" s="110"/>
      <c r="S183" s="113"/>
      <c r="X183" s="113"/>
      <c r="AC183" s="113"/>
      <c r="AE183" s="109"/>
      <c r="AG183" s="10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  <c r="EM183" s="59"/>
      <c r="EN183" s="59"/>
      <c r="EO183" s="59"/>
      <c r="EP183" s="59"/>
      <c r="EQ183" s="59"/>
    </row>
    <row r="184" spans="1:147" s="91" customFormat="1" x14ac:dyDescent="0.2">
      <c r="A184" s="288"/>
      <c r="B184" s="289"/>
      <c r="C184" s="290"/>
      <c r="G184" s="110"/>
      <c r="S184" s="113"/>
      <c r="X184" s="113"/>
      <c r="AC184" s="113"/>
      <c r="AE184" s="109"/>
      <c r="AG184" s="10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  <c r="EQ184" s="59"/>
    </row>
    <row r="185" spans="1:147" s="91" customFormat="1" x14ac:dyDescent="0.2">
      <c r="A185" s="288"/>
      <c r="B185" s="289"/>
      <c r="C185" s="290"/>
      <c r="G185" s="110"/>
      <c r="S185" s="113"/>
      <c r="X185" s="113"/>
      <c r="AC185" s="113"/>
      <c r="AE185" s="109"/>
      <c r="AG185" s="10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  <c r="EN185" s="59"/>
      <c r="EO185" s="59"/>
      <c r="EP185" s="59"/>
      <c r="EQ185" s="59"/>
    </row>
    <row r="186" spans="1:147" s="91" customFormat="1" x14ac:dyDescent="0.2">
      <c r="A186" s="288"/>
      <c r="B186" s="289"/>
      <c r="C186" s="290"/>
      <c r="G186" s="110"/>
      <c r="S186" s="113"/>
      <c r="X186" s="113"/>
      <c r="AC186" s="113"/>
      <c r="AE186" s="109"/>
      <c r="AG186" s="10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9"/>
      <c r="DO186" s="59"/>
      <c r="DP186" s="59"/>
      <c r="DQ186" s="59"/>
      <c r="DR186" s="59"/>
      <c r="DS186" s="59"/>
      <c r="DT186" s="59"/>
      <c r="DU186" s="59"/>
      <c r="DV186" s="59"/>
      <c r="DW186" s="59"/>
      <c r="DX186" s="59"/>
      <c r="DY186" s="59"/>
      <c r="DZ186" s="59"/>
      <c r="EA186" s="59"/>
      <c r="EB186" s="59"/>
      <c r="EC186" s="59"/>
      <c r="ED186" s="59"/>
      <c r="EE186" s="59"/>
      <c r="EF186" s="59"/>
      <c r="EG186" s="59"/>
      <c r="EH186" s="59"/>
      <c r="EI186" s="59"/>
      <c r="EJ186" s="59"/>
      <c r="EK186" s="59"/>
      <c r="EL186" s="59"/>
      <c r="EM186" s="59"/>
      <c r="EN186" s="59"/>
      <c r="EO186" s="59"/>
      <c r="EP186" s="59"/>
      <c r="EQ186" s="59"/>
    </row>
    <row r="187" spans="1:147" s="91" customFormat="1" x14ac:dyDescent="0.2">
      <c r="A187" s="288"/>
      <c r="B187" s="289"/>
      <c r="C187" s="290"/>
      <c r="G187" s="110"/>
      <c r="S187" s="113"/>
      <c r="X187" s="113"/>
      <c r="AC187" s="113"/>
      <c r="AE187" s="109"/>
      <c r="AG187" s="10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/>
      <c r="DY187" s="59"/>
      <c r="DZ187" s="59"/>
      <c r="EA187" s="59"/>
      <c r="EB187" s="59"/>
      <c r="EC187" s="59"/>
      <c r="ED187" s="59"/>
      <c r="EE187" s="59"/>
      <c r="EF187" s="59"/>
      <c r="EG187" s="59"/>
      <c r="EH187" s="59"/>
      <c r="EI187" s="59"/>
      <c r="EJ187" s="59"/>
      <c r="EK187" s="59"/>
      <c r="EL187" s="59"/>
      <c r="EM187" s="59"/>
      <c r="EN187" s="59"/>
      <c r="EO187" s="59"/>
      <c r="EP187" s="59"/>
      <c r="EQ187" s="59"/>
    </row>
    <row r="188" spans="1:147" s="91" customFormat="1" x14ac:dyDescent="0.2">
      <c r="A188" s="288"/>
      <c r="B188" s="289"/>
      <c r="C188" s="290"/>
      <c r="G188" s="110"/>
      <c r="S188" s="113"/>
      <c r="X188" s="113"/>
      <c r="AC188" s="113"/>
      <c r="AE188" s="109"/>
      <c r="AG188" s="10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/>
      <c r="DY188" s="59"/>
      <c r="DZ188" s="59"/>
      <c r="EA188" s="59"/>
      <c r="EB188" s="59"/>
      <c r="EC188" s="59"/>
      <c r="ED188" s="59"/>
      <c r="EE188" s="59"/>
      <c r="EF188" s="59"/>
      <c r="EG188" s="59"/>
      <c r="EH188" s="59"/>
      <c r="EI188" s="59"/>
      <c r="EJ188" s="59"/>
      <c r="EK188" s="59"/>
      <c r="EL188" s="59"/>
      <c r="EM188" s="59"/>
      <c r="EN188" s="59"/>
      <c r="EO188" s="59"/>
      <c r="EP188" s="59"/>
      <c r="EQ188" s="59"/>
    </row>
    <row r="189" spans="1:147" s="91" customFormat="1" x14ac:dyDescent="0.2">
      <c r="A189" s="288"/>
      <c r="B189" s="289"/>
      <c r="C189" s="290"/>
      <c r="G189" s="110"/>
      <c r="S189" s="113"/>
      <c r="X189" s="113"/>
      <c r="AC189" s="113"/>
      <c r="AE189" s="109"/>
      <c r="AG189" s="10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59"/>
      <c r="DF189" s="59"/>
      <c r="DG189" s="59"/>
      <c r="DH189" s="59"/>
      <c r="DI189" s="59"/>
      <c r="DJ189" s="59"/>
      <c r="DK189" s="59"/>
      <c r="DL189" s="59"/>
      <c r="DM189" s="59"/>
      <c r="DN189" s="59"/>
      <c r="DO189" s="59"/>
      <c r="DP189" s="59"/>
      <c r="DQ189" s="59"/>
      <c r="DR189" s="59"/>
      <c r="DS189" s="59"/>
      <c r="DT189" s="59"/>
      <c r="DU189" s="59"/>
      <c r="DV189" s="59"/>
      <c r="DW189" s="59"/>
      <c r="DX189" s="59"/>
      <c r="DY189" s="59"/>
      <c r="DZ189" s="59"/>
      <c r="EA189" s="59"/>
      <c r="EB189" s="59"/>
      <c r="EC189" s="59"/>
      <c r="ED189" s="59"/>
      <c r="EE189" s="59"/>
      <c r="EF189" s="59"/>
      <c r="EG189" s="59"/>
      <c r="EH189" s="59"/>
      <c r="EI189" s="59"/>
      <c r="EJ189" s="59"/>
      <c r="EK189" s="59"/>
      <c r="EL189" s="59"/>
      <c r="EM189" s="59"/>
      <c r="EN189" s="59"/>
      <c r="EO189" s="59"/>
      <c r="EP189" s="59"/>
      <c r="EQ189" s="59"/>
    </row>
    <row r="190" spans="1:147" s="91" customFormat="1" x14ac:dyDescent="0.2">
      <c r="A190" s="288"/>
      <c r="B190" s="289"/>
      <c r="C190" s="290"/>
      <c r="G190" s="110"/>
      <c r="S190" s="113"/>
      <c r="X190" s="113"/>
      <c r="AC190" s="113"/>
      <c r="AE190" s="109"/>
      <c r="AG190" s="10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  <c r="EN190" s="59"/>
      <c r="EO190" s="59"/>
      <c r="EP190" s="59"/>
      <c r="EQ190" s="59"/>
    </row>
    <row r="191" spans="1:147" s="91" customFormat="1" x14ac:dyDescent="0.2">
      <c r="A191" s="288"/>
      <c r="B191" s="289"/>
      <c r="C191" s="290"/>
      <c r="G191" s="110"/>
      <c r="S191" s="113"/>
      <c r="X191" s="113"/>
      <c r="AC191" s="113"/>
      <c r="AE191" s="109"/>
      <c r="AG191" s="10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/>
      <c r="DL191" s="59"/>
      <c r="DM191" s="59"/>
      <c r="DN191" s="59"/>
      <c r="DO191" s="59"/>
      <c r="DP191" s="59"/>
      <c r="DQ191" s="59"/>
      <c r="DR191" s="59"/>
      <c r="DS191" s="59"/>
      <c r="DT191" s="59"/>
      <c r="DU191" s="59"/>
      <c r="DV191" s="59"/>
      <c r="DW191" s="59"/>
      <c r="DX191" s="59"/>
      <c r="DY191" s="59"/>
      <c r="DZ191" s="59"/>
      <c r="EA191" s="59"/>
      <c r="EB191" s="59"/>
      <c r="EC191" s="59"/>
      <c r="ED191" s="59"/>
      <c r="EE191" s="59"/>
      <c r="EF191" s="59"/>
      <c r="EG191" s="59"/>
      <c r="EH191" s="59"/>
      <c r="EI191" s="59"/>
      <c r="EJ191" s="59"/>
      <c r="EK191" s="59"/>
      <c r="EL191" s="59"/>
      <c r="EM191" s="59"/>
      <c r="EN191" s="59"/>
      <c r="EO191" s="59"/>
      <c r="EP191" s="59"/>
      <c r="EQ191" s="59"/>
    </row>
    <row r="192" spans="1:147" s="91" customFormat="1" x14ac:dyDescent="0.2">
      <c r="A192" s="288"/>
      <c r="B192" s="289"/>
      <c r="C192" s="290"/>
      <c r="G192" s="110"/>
      <c r="S192" s="113"/>
      <c r="X192" s="113"/>
      <c r="AC192" s="113"/>
      <c r="AE192" s="109"/>
      <c r="AG192" s="10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59"/>
      <c r="DZ192" s="59"/>
      <c r="EA192" s="59"/>
      <c r="EB192" s="59"/>
      <c r="EC192" s="59"/>
      <c r="ED192" s="59"/>
      <c r="EE192" s="59"/>
      <c r="EF192" s="59"/>
      <c r="EG192" s="59"/>
      <c r="EH192" s="59"/>
      <c r="EI192" s="59"/>
      <c r="EJ192" s="59"/>
      <c r="EK192" s="59"/>
      <c r="EL192" s="59"/>
      <c r="EM192" s="59"/>
      <c r="EN192" s="59"/>
      <c r="EO192" s="59"/>
      <c r="EP192" s="59"/>
      <c r="EQ192" s="59"/>
    </row>
    <row r="193" spans="1:147" s="91" customFormat="1" x14ac:dyDescent="0.2">
      <c r="A193" s="288"/>
      <c r="B193" s="289"/>
      <c r="C193" s="290"/>
      <c r="G193" s="110"/>
      <c r="S193" s="113"/>
      <c r="X193" s="113"/>
      <c r="AC193" s="113"/>
      <c r="AE193" s="109"/>
      <c r="AG193" s="10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  <c r="DV193" s="59"/>
      <c r="DW193" s="59"/>
      <c r="DX193" s="59"/>
      <c r="DY193" s="59"/>
      <c r="DZ193" s="59"/>
      <c r="EA193" s="59"/>
      <c r="EB193" s="59"/>
      <c r="EC193" s="59"/>
      <c r="ED193" s="59"/>
      <c r="EE193" s="59"/>
      <c r="EF193" s="59"/>
      <c r="EG193" s="59"/>
      <c r="EH193" s="59"/>
      <c r="EI193" s="59"/>
      <c r="EJ193" s="59"/>
      <c r="EK193" s="59"/>
      <c r="EL193" s="59"/>
      <c r="EM193" s="59"/>
      <c r="EN193" s="59"/>
      <c r="EO193" s="59"/>
      <c r="EP193" s="59"/>
      <c r="EQ193" s="59"/>
    </row>
    <row r="194" spans="1:147" s="91" customFormat="1" x14ac:dyDescent="0.2">
      <c r="A194" s="288"/>
      <c r="B194" s="289"/>
      <c r="C194" s="290"/>
      <c r="G194" s="110"/>
      <c r="S194" s="113"/>
      <c r="X194" s="113"/>
      <c r="AC194" s="113"/>
      <c r="AE194" s="109"/>
      <c r="AG194" s="10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/>
      <c r="EA194" s="59"/>
      <c r="EB194" s="59"/>
      <c r="EC194" s="59"/>
      <c r="ED194" s="59"/>
      <c r="EE194" s="59"/>
      <c r="EF194" s="59"/>
      <c r="EG194" s="59"/>
      <c r="EH194" s="59"/>
      <c r="EI194" s="59"/>
      <c r="EJ194" s="59"/>
      <c r="EK194" s="59"/>
      <c r="EL194" s="59"/>
      <c r="EM194" s="59"/>
      <c r="EN194" s="59"/>
      <c r="EO194" s="59"/>
      <c r="EP194" s="59"/>
      <c r="EQ194" s="59"/>
    </row>
    <row r="195" spans="1:147" s="91" customFormat="1" x14ac:dyDescent="0.2">
      <c r="A195" s="288"/>
      <c r="B195" s="289"/>
      <c r="C195" s="290"/>
      <c r="G195" s="110"/>
      <c r="S195" s="113"/>
      <c r="X195" s="113"/>
      <c r="AC195" s="113"/>
      <c r="AE195" s="109"/>
      <c r="AG195" s="10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59"/>
      <c r="DY195" s="59"/>
      <c r="DZ195" s="59"/>
      <c r="EA195" s="59"/>
      <c r="EB195" s="59"/>
      <c r="EC195" s="59"/>
      <c r="ED195" s="59"/>
      <c r="EE195" s="59"/>
      <c r="EF195" s="59"/>
      <c r="EG195" s="59"/>
      <c r="EH195" s="59"/>
      <c r="EI195" s="59"/>
      <c r="EJ195" s="59"/>
      <c r="EK195" s="59"/>
      <c r="EL195" s="59"/>
      <c r="EM195" s="59"/>
      <c r="EN195" s="59"/>
      <c r="EO195" s="59"/>
      <c r="EP195" s="59"/>
      <c r="EQ195" s="59"/>
    </row>
    <row r="196" spans="1:147" s="91" customFormat="1" x14ac:dyDescent="0.2">
      <c r="A196" s="288"/>
      <c r="B196" s="289"/>
      <c r="C196" s="290"/>
      <c r="G196" s="110"/>
      <c r="S196" s="113"/>
      <c r="X196" s="113"/>
      <c r="AC196" s="113"/>
      <c r="AE196" s="109"/>
      <c r="AG196" s="10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  <c r="DV196" s="59"/>
      <c r="DW196" s="59"/>
      <c r="DX196" s="59"/>
      <c r="DY196" s="59"/>
      <c r="DZ196" s="59"/>
      <c r="EA196" s="59"/>
      <c r="EB196" s="59"/>
      <c r="EC196" s="59"/>
      <c r="ED196" s="59"/>
      <c r="EE196" s="59"/>
      <c r="EF196" s="59"/>
      <c r="EG196" s="59"/>
      <c r="EH196" s="59"/>
      <c r="EI196" s="59"/>
      <c r="EJ196" s="59"/>
      <c r="EK196" s="59"/>
      <c r="EL196" s="59"/>
      <c r="EM196" s="59"/>
      <c r="EN196" s="59"/>
      <c r="EO196" s="59"/>
      <c r="EP196" s="59"/>
      <c r="EQ196" s="59"/>
    </row>
    <row r="197" spans="1:147" s="91" customFormat="1" x14ac:dyDescent="0.2">
      <c r="A197" s="288"/>
      <c r="B197" s="289"/>
      <c r="C197" s="290"/>
      <c r="G197" s="110"/>
      <c r="S197" s="113"/>
      <c r="X197" s="113"/>
      <c r="AC197" s="113"/>
      <c r="AE197" s="109"/>
      <c r="AG197" s="10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/>
      <c r="DW197" s="59"/>
      <c r="DX197" s="59"/>
      <c r="DY197" s="59"/>
      <c r="DZ197" s="59"/>
      <c r="EA197" s="59"/>
      <c r="EB197" s="59"/>
      <c r="EC197" s="59"/>
      <c r="ED197" s="59"/>
      <c r="EE197" s="59"/>
      <c r="EF197" s="59"/>
      <c r="EG197" s="59"/>
      <c r="EH197" s="59"/>
      <c r="EI197" s="59"/>
      <c r="EJ197" s="59"/>
      <c r="EK197" s="59"/>
      <c r="EL197" s="59"/>
      <c r="EM197" s="59"/>
      <c r="EN197" s="59"/>
      <c r="EO197" s="59"/>
      <c r="EP197" s="59"/>
      <c r="EQ197" s="59"/>
    </row>
    <row r="198" spans="1:147" s="91" customFormat="1" x14ac:dyDescent="0.2">
      <c r="A198" s="288"/>
      <c r="B198" s="289"/>
      <c r="C198" s="290"/>
      <c r="G198" s="110"/>
      <c r="S198" s="113"/>
      <c r="X198" s="113"/>
      <c r="AC198" s="113"/>
      <c r="AE198" s="109"/>
      <c r="AG198" s="10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9"/>
      <c r="DO198" s="59"/>
      <c r="DP198" s="59"/>
      <c r="DQ198" s="59"/>
      <c r="DR198" s="59"/>
      <c r="DS198" s="59"/>
      <c r="DT198" s="59"/>
      <c r="DU198" s="59"/>
      <c r="DV198" s="59"/>
      <c r="DW198" s="59"/>
      <c r="DX198" s="59"/>
      <c r="DY198" s="59"/>
      <c r="DZ198" s="59"/>
      <c r="EA198" s="59"/>
      <c r="EB198" s="59"/>
      <c r="EC198" s="59"/>
      <c r="ED198" s="59"/>
      <c r="EE198" s="59"/>
      <c r="EF198" s="59"/>
      <c r="EG198" s="59"/>
      <c r="EH198" s="59"/>
      <c r="EI198" s="59"/>
      <c r="EJ198" s="59"/>
      <c r="EK198" s="59"/>
      <c r="EL198" s="59"/>
      <c r="EM198" s="59"/>
      <c r="EN198" s="59"/>
      <c r="EO198" s="59"/>
      <c r="EP198" s="59"/>
      <c r="EQ198" s="59"/>
    </row>
    <row r="199" spans="1:147" s="91" customFormat="1" x14ac:dyDescent="0.2">
      <c r="A199" s="288"/>
      <c r="B199" s="289"/>
      <c r="C199" s="290"/>
      <c r="G199" s="110"/>
      <c r="S199" s="113"/>
      <c r="X199" s="113"/>
      <c r="AC199" s="113"/>
      <c r="AE199" s="109"/>
      <c r="AG199" s="10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  <c r="DT199" s="59"/>
      <c r="DU199" s="59"/>
      <c r="DV199" s="59"/>
      <c r="DW199" s="59"/>
      <c r="DX199" s="59"/>
      <c r="DY199" s="59"/>
      <c r="DZ199" s="59"/>
      <c r="EA199" s="59"/>
      <c r="EB199" s="59"/>
      <c r="EC199" s="59"/>
      <c r="ED199" s="59"/>
      <c r="EE199" s="59"/>
      <c r="EF199" s="59"/>
      <c r="EG199" s="59"/>
      <c r="EH199" s="59"/>
      <c r="EI199" s="59"/>
      <c r="EJ199" s="59"/>
      <c r="EK199" s="59"/>
      <c r="EL199" s="59"/>
      <c r="EM199" s="59"/>
      <c r="EN199" s="59"/>
      <c r="EO199" s="59"/>
      <c r="EP199" s="59"/>
      <c r="EQ199" s="59"/>
    </row>
    <row r="200" spans="1:147" s="91" customFormat="1" x14ac:dyDescent="0.2">
      <c r="A200" s="288"/>
      <c r="B200" s="289"/>
      <c r="C200" s="290"/>
      <c r="G200" s="110"/>
      <c r="S200" s="113"/>
      <c r="X200" s="113"/>
      <c r="AC200" s="113"/>
      <c r="AE200" s="109"/>
      <c r="AG200" s="10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  <c r="DT200" s="59"/>
      <c r="DU200" s="59"/>
      <c r="DV200" s="59"/>
      <c r="DW200" s="59"/>
      <c r="DX200" s="59"/>
      <c r="DY200" s="59"/>
      <c r="DZ200" s="59"/>
      <c r="EA200" s="59"/>
      <c r="EB200" s="59"/>
      <c r="EC200" s="59"/>
      <c r="ED200" s="59"/>
      <c r="EE200" s="59"/>
      <c r="EF200" s="59"/>
      <c r="EG200" s="59"/>
      <c r="EH200" s="59"/>
      <c r="EI200" s="59"/>
      <c r="EJ200" s="59"/>
      <c r="EK200" s="59"/>
      <c r="EL200" s="59"/>
      <c r="EM200" s="59"/>
      <c r="EN200" s="59"/>
      <c r="EO200" s="59"/>
      <c r="EP200" s="59"/>
      <c r="EQ200" s="59"/>
    </row>
    <row r="201" spans="1:147" s="91" customFormat="1" x14ac:dyDescent="0.2">
      <c r="A201" s="288"/>
      <c r="B201" s="289"/>
      <c r="C201" s="290"/>
      <c r="G201" s="110"/>
      <c r="S201" s="113"/>
      <c r="X201" s="113"/>
      <c r="AC201" s="113"/>
      <c r="AE201" s="109"/>
      <c r="AG201" s="10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  <c r="DZ201" s="59"/>
      <c r="EA201" s="59"/>
      <c r="EB201" s="59"/>
      <c r="EC201" s="59"/>
      <c r="ED201" s="59"/>
      <c r="EE201" s="59"/>
      <c r="EF201" s="59"/>
      <c r="EG201" s="59"/>
      <c r="EH201" s="59"/>
      <c r="EI201" s="59"/>
      <c r="EJ201" s="59"/>
      <c r="EK201" s="59"/>
      <c r="EL201" s="59"/>
      <c r="EM201" s="59"/>
      <c r="EN201" s="59"/>
      <c r="EO201" s="59"/>
      <c r="EP201" s="59"/>
      <c r="EQ201" s="59"/>
    </row>
    <row r="202" spans="1:147" s="91" customFormat="1" x14ac:dyDescent="0.2">
      <c r="A202" s="288"/>
      <c r="B202" s="289"/>
      <c r="C202" s="290"/>
      <c r="G202" s="110"/>
      <c r="S202" s="113"/>
      <c r="X202" s="113"/>
      <c r="AC202" s="113"/>
      <c r="AE202" s="109"/>
      <c r="AG202" s="10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  <c r="DV202" s="59"/>
      <c r="DW202" s="59"/>
      <c r="DX202" s="59"/>
      <c r="DY202" s="59"/>
      <c r="DZ202" s="59"/>
      <c r="EA202" s="59"/>
      <c r="EB202" s="59"/>
      <c r="EC202" s="59"/>
      <c r="ED202" s="59"/>
      <c r="EE202" s="59"/>
      <c r="EF202" s="59"/>
      <c r="EG202" s="59"/>
      <c r="EH202" s="59"/>
      <c r="EI202" s="59"/>
      <c r="EJ202" s="59"/>
      <c r="EK202" s="59"/>
      <c r="EL202" s="59"/>
      <c r="EM202" s="59"/>
      <c r="EN202" s="59"/>
      <c r="EO202" s="59"/>
      <c r="EP202" s="59"/>
      <c r="EQ202" s="59"/>
    </row>
    <row r="203" spans="1:147" s="91" customFormat="1" x14ac:dyDescent="0.2">
      <c r="A203" s="288"/>
      <c r="B203" s="289"/>
      <c r="C203" s="290"/>
      <c r="G203" s="110"/>
      <c r="S203" s="113"/>
      <c r="X203" s="113"/>
      <c r="AC203" s="113"/>
      <c r="AE203" s="109"/>
      <c r="AG203" s="10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  <c r="EL203" s="59"/>
      <c r="EM203" s="59"/>
      <c r="EN203" s="59"/>
      <c r="EO203" s="59"/>
      <c r="EP203" s="59"/>
      <c r="EQ203" s="59"/>
    </row>
    <row r="204" spans="1:147" s="91" customFormat="1" x14ac:dyDescent="0.2">
      <c r="A204" s="288"/>
      <c r="B204" s="289"/>
      <c r="C204" s="290"/>
      <c r="G204" s="110"/>
      <c r="S204" s="113"/>
      <c r="X204" s="113"/>
      <c r="AC204" s="113"/>
      <c r="AE204" s="109"/>
      <c r="AG204" s="10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  <c r="DX204" s="59"/>
      <c r="DY204" s="59"/>
      <c r="DZ204" s="59"/>
      <c r="EA204" s="59"/>
      <c r="EB204" s="59"/>
      <c r="EC204" s="59"/>
      <c r="ED204" s="59"/>
      <c r="EE204" s="59"/>
      <c r="EF204" s="59"/>
      <c r="EG204" s="59"/>
      <c r="EH204" s="59"/>
      <c r="EI204" s="59"/>
      <c r="EJ204" s="59"/>
      <c r="EK204" s="59"/>
      <c r="EL204" s="59"/>
      <c r="EM204" s="59"/>
      <c r="EN204" s="59"/>
      <c r="EO204" s="59"/>
      <c r="EP204" s="59"/>
      <c r="EQ204" s="59"/>
    </row>
    <row r="205" spans="1:147" s="91" customFormat="1" x14ac:dyDescent="0.2">
      <c r="A205" s="288"/>
      <c r="B205" s="289"/>
      <c r="C205" s="290"/>
      <c r="G205" s="110"/>
      <c r="S205" s="113"/>
      <c r="X205" s="113"/>
      <c r="AC205" s="113"/>
      <c r="AE205" s="109"/>
      <c r="AG205" s="10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  <c r="EN205" s="59"/>
      <c r="EO205" s="59"/>
      <c r="EP205" s="59"/>
      <c r="EQ205" s="59"/>
    </row>
    <row r="206" spans="1:147" x14ac:dyDescent="0.2">
      <c r="A206" s="156"/>
      <c r="C206" s="157"/>
      <c r="G206" s="248"/>
      <c r="AI206" s="59"/>
      <c r="AJ206" s="59"/>
      <c r="AK206" s="59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</row>
    <row r="207" spans="1:147" x14ac:dyDescent="0.2">
      <c r="A207" s="156"/>
      <c r="C207" s="157"/>
      <c r="G207" s="248"/>
      <c r="AI207" s="59"/>
      <c r="AJ207" s="59"/>
      <c r="AK207" s="59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</row>
    <row r="208" spans="1:147" x14ac:dyDescent="0.2">
      <c r="A208" s="156"/>
      <c r="C208" s="157"/>
      <c r="G208" s="248"/>
      <c r="AI208" s="59"/>
      <c r="AJ208" s="59"/>
      <c r="AK208" s="59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</row>
    <row r="209" spans="1:147" x14ac:dyDescent="0.2">
      <c r="A209" s="156"/>
      <c r="C209" s="157"/>
      <c r="G209" s="248"/>
      <c r="AI209" s="59"/>
      <c r="AJ209" s="59"/>
      <c r="AK209" s="59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</row>
    <row r="210" spans="1:147" x14ac:dyDescent="0.2">
      <c r="A210" s="156"/>
      <c r="C210" s="157"/>
      <c r="G210" s="248"/>
      <c r="AI210" s="59"/>
      <c r="AJ210" s="59"/>
      <c r="AK210" s="59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</row>
    <row r="211" spans="1:147" x14ac:dyDescent="0.2">
      <c r="A211" s="156"/>
      <c r="C211" s="157"/>
      <c r="G211" s="248"/>
      <c r="AI211" s="59"/>
      <c r="AJ211" s="59"/>
      <c r="AK211" s="59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</row>
    <row r="212" spans="1:147" x14ac:dyDescent="0.2">
      <c r="A212" s="156"/>
      <c r="C212" s="157"/>
      <c r="G212" s="248"/>
      <c r="AI212" s="59"/>
      <c r="AJ212" s="59"/>
      <c r="AK212" s="59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</row>
    <row r="213" spans="1:147" x14ac:dyDescent="0.2">
      <c r="A213" s="156"/>
      <c r="C213" s="157"/>
      <c r="G213" s="248"/>
      <c r="AI213" s="59"/>
      <c r="AJ213" s="59"/>
      <c r="AK213" s="59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</row>
    <row r="214" spans="1:147" x14ac:dyDescent="0.2">
      <c r="A214" s="156"/>
      <c r="C214" s="157"/>
      <c r="G214" s="248"/>
      <c r="AI214" s="59"/>
      <c r="AJ214" s="59"/>
      <c r="AK214" s="59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</row>
    <row r="215" spans="1:147" x14ac:dyDescent="0.2">
      <c r="A215" s="156"/>
      <c r="C215" s="157"/>
      <c r="G215" s="248"/>
      <c r="AI215" s="59"/>
      <c r="AJ215" s="59"/>
      <c r="AK215" s="59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</row>
    <row r="216" spans="1:147" x14ac:dyDescent="0.2">
      <c r="A216" s="156"/>
      <c r="C216" s="157"/>
      <c r="G216" s="248"/>
      <c r="AI216" s="59"/>
      <c r="AJ216" s="59"/>
      <c r="AK216" s="59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</row>
    <row r="217" spans="1:147" x14ac:dyDescent="0.2">
      <c r="A217" s="156"/>
      <c r="C217" s="157"/>
      <c r="G217" s="248"/>
      <c r="AI217" s="59"/>
      <c r="AJ217" s="59"/>
      <c r="AK217" s="59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</row>
    <row r="218" spans="1:147" x14ac:dyDescent="0.2">
      <c r="A218" s="156"/>
      <c r="C218" s="157"/>
      <c r="G218" s="248"/>
      <c r="AI218" s="59"/>
      <c r="AJ218" s="59"/>
      <c r="AK218" s="59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</row>
    <row r="219" spans="1:147" x14ac:dyDescent="0.2">
      <c r="A219" s="156"/>
      <c r="C219" s="157"/>
      <c r="G219" s="248"/>
      <c r="AI219" s="59"/>
      <c r="AJ219" s="59"/>
      <c r="AK219" s="59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  <c r="EO219" s="34"/>
      <c r="EP219" s="34"/>
      <c r="EQ219" s="34"/>
    </row>
    <row r="220" spans="1:147" x14ac:dyDescent="0.2">
      <c r="A220" s="156"/>
      <c r="C220" s="157"/>
      <c r="G220" s="248"/>
      <c r="AI220" s="59"/>
      <c r="AJ220" s="59"/>
      <c r="AK220" s="59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</row>
    <row r="221" spans="1:147" x14ac:dyDescent="0.2">
      <c r="A221" s="156"/>
      <c r="C221" s="157"/>
      <c r="G221" s="248"/>
      <c r="AI221" s="59"/>
      <c r="AJ221" s="59"/>
      <c r="AK221" s="59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</row>
    <row r="222" spans="1:147" x14ac:dyDescent="0.2">
      <c r="A222" s="156"/>
      <c r="C222" s="157"/>
      <c r="G222" s="248"/>
      <c r="AI222" s="59"/>
      <c r="AJ222" s="59"/>
      <c r="AK222" s="59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</row>
    <row r="223" spans="1:147" x14ac:dyDescent="0.2">
      <c r="A223" s="156"/>
      <c r="C223" s="157"/>
      <c r="G223" s="248"/>
      <c r="AI223" s="59"/>
      <c r="AJ223" s="59"/>
      <c r="AK223" s="59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  <c r="EO223" s="34"/>
      <c r="EP223" s="34"/>
      <c r="EQ223" s="34"/>
    </row>
    <row r="224" spans="1:147" x14ac:dyDescent="0.2">
      <c r="A224" s="156"/>
      <c r="C224" s="157"/>
      <c r="G224" s="248"/>
      <c r="AI224" s="59"/>
      <c r="AJ224" s="59"/>
      <c r="AK224" s="59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  <c r="EO224" s="34"/>
      <c r="EP224" s="34"/>
      <c r="EQ224" s="34"/>
    </row>
    <row r="225" spans="1:147" x14ac:dyDescent="0.2">
      <c r="A225" s="156"/>
      <c r="C225" s="157"/>
      <c r="G225" s="248"/>
      <c r="AI225" s="59"/>
      <c r="AJ225" s="59"/>
      <c r="AK225" s="59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  <c r="EO225" s="34"/>
      <c r="EP225" s="34"/>
      <c r="EQ225" s="34"/>
    </row>
    <row r="226" spans="1:147" x14ac:dyDescent="0.2">
      <c r="A226" s="156"/>
      <c r="C226" s="157"/>
      <c r="G226" s="248"/>
      <c r="AI226" s="59"/>
      <c r="AJ226" s="59"/>
      <c r="AK226" s="59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  <c r="EK226" s="34"/>
      <c r="EL226" s="34"/>
      <c r="EM226" s="34"/>
      <c r="EN226" s="34"/>
      <c r="EO226" s="34"/>
      <c r="EP226" s="34"/>
      <c r="EQ226" s="34"/>
    </row>
    <row r="227" spans="1:147" x14ac:dyDescent="0.2">
      <c r="A227" s="156"/>
      <c r="C227" s="157"/>
      <c r="G227" s="248"/>
      <c r="AI227" s="59"/>
      <c r="AJ227" s="59"/>
      <c r="AK227" s="59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  <c r="EO227" s="34"/>
      <c r="EP227" s="34"/>
      <c r="EQ227" s="34"/>
    </row>
    <row r="228" spans="1:147" x14ac:dyDescent="0.2">
      <c r="A228" s="156"/>
      <c r="C228" s="157"/>
      <c r="G228" s="248"/>
      <c r="AI228" s="59"/>
      <c r="AJ228" s="59"/>
      <c r="AK228" s="59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  <c r="EO228" s="34"/>
      <c r="EP228" s="34"/>
      <c r="EQ228" s="34"/>
    </row>
  </sheetData>
  <sheetProtection algorithmName="SHA-512" hashValue="4twf345jirraDB9tnSMYpxbU+vTpVOH0hMZflMaZtAQ+NfuF1tesdyfflcoETUXT9DUUrkfUe5eGz7DNBLeWHQ==" saltValue="c0OmCYoeLnj9SRw1UWG/gg==" spinCount="100000" sheet="1" objects="1" scenarios="1" selectLockedCells="1" selectUnlockedCells="1"/>
  <mergeCells count="25">
    <mergeCell ref="A87:AH87"/>
    <mergeCell ref="A89:C89"/>
    <mergeCell ref="A90:C90"/>
    <mergeCell ref="A91:C91"/>
    <mergeCell ref="A59:B59"/>
    <mergeCell ref="A60:AH60"/>
    <mergeCell ref="A72:B72"/>
    <mergeCell ref="A73:AH73"/>
    <mergeCell ref="A29:AH29"/>
    <mergeCell ref="A41:B41"/>
    <mergeCell ref="A42:AH42"/>
    <mergeCell ref="A46:B46"/>
    <mergeCell ref="A47:AH47"/>
    <mergeCell ref="AD3:AH4"/>
    <mergeCell ref="AA4:AB4"/>
    <mergeCell ref="A7:AH7"/>
    <mergeCell ref="A15:B15"/>
    <mergeCell ref="A16:AH16"/>
    <mergeCell ref="A28:B28"/>
    <mergeCell ref="O3:S3"/>
    <mergeCell ref="V4:W4"/>
    <mergeCell ref="Y3:AC3"/>
    <mergeCell ref="A1:K1"/>
    <mergeCell ref="G3:N4"/>
    <mergeCell ref="T3:X3"/>
  </mergeCells>
  <printOptions horizontalCentered="1" gridLinesSet="0"/>
  <pageMargins left="0.23622047244094491" right="0.23622047244094491" top="0.59055118110236227" bottom="0.59055118110236227" header="0.19685039370078741" footer="0"/>
  <pageSetup paperSize="9" scale="79" fitToHeight="0" orientation="landscape" cellComments="asDisplayed" r:id="rId1"/>
  <headerFooter differentFirst="1" scaleWithDoc="0" alignWithMargins="0">
    <oddHeader xml:space="preserve">&amp;C
</oddHeader>
  </headerFooter>
  <rowBreaks count="2" manualBreakCount="2">
    <brk id="41" max="30" man="1"/>
    <brk id="86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Ekonomia stacjonarne 1st.WK</vt:lpstr>
      <vt:lpstr>Ekonomia NIEstacjonarne 1st.WK</vt:lpstr>
      <vt:lpstr>'Ekonomia NIEstacjonarne 1st.WK'!Obszar_wydruku</vt:lpstr>
      <vt:lpstr>'Ekonomia stacjonarne 1st.WK'!Obszar_wydruku</vt:lpstr>
      <vt:lpstr>'Ekonomia NIEstacjonarne 1st.WK'!Tytuły_wydruku</vt:lpstr>
      <vt:lpstr>'Ekonomia stacjonarne 1st.WK'!Tytuły_wydruku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A ...</cp:lastModifiedBy>
  <cp:lastPrinted>2021-02-08T14:08:28Z</cp:lastPrinted>
  <dcterms:created xsi:type="dcterms:W3CDTF">1998-05-26T18:21:06Z</dcterms:created>
  <dcterms:modified xsi:type="dcterms:W3CDTF">2021-05-06T21:24:46Z</dcterms:modified>
</cp:coreProperties>
</file>