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fiedorow\Desktop\plany Ekonomiczno_prawny_2024_2025\"/>
    </mc:Choice>
  </mc:AlternateContent>
  <bookViews>
    <workbookView xWindow="0" yWindow="0" windowWidth="24255" windowHeight="7260"/>
  </bookViews>
  <sheets>
    <sheet name="PS1" sheetId="22" r:id="rId1"/>
    <sheet name="PS1 il." sheetId="25" state="hidden" r:id="rId2"/>
    <sheet name="PN1" sheetId="24" r:id="rId3"/>
    <sheet name="PN1 il." sheetId="26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22" l="1"/>
  <c r="F70" i="22"/>
  <c r="F51" i="22"/>
  <c r="F33" i="22"/>
  <c r="F25" i="22"/>
  <c r="F21" i="22"/>
  <c r="F96" i="22" s="1"/>
  <c r="F95" i="22" l="1"/>
  <c r="J89" i="26"/>
  <c r="I89" i="26"/>
  <c r="H89" i="26"/>
  <c r="G89" i="26"/>
  <c r="J68" i="26"/>
  <c r="I68" i="26"/>
  <c r="H68" i="26"/>
  <c r="G68" i="26"/>
  <c r="J49" i="26"/>
  <c r="I49" i="26"/>
  <c r="H49" i="26"/>
  <c r="G49" i="26"/>
  <c r="J31" i="26"/>
  <c r="I31" i="26"/>
  <c r="H31" i="26"/>
  <c r="G31" i="26"/>
  <c r="J23" i="26"/>
  <c r="I23" i="26"/>
  <c r="H23" i="26"/>
  <c r="G23" i="26"/>
  <c r="F23" i="26"/>
  <c r="J19" i="26"/>
  <c r="H19" i="26"/>
  <c r="G19" i="26"/>
  <c r="F19" i="26"/>
  <c r="I19" i="26"/>
  <c r="J93" i="26" l="1"/>
  <c r="H94" i="26"/>
  <c r="D89" i="26"/>
  <c r="F89" i="26"/>
  <c r="D31" i="26"/>
  <c r="E49" i="26"/>
  <c r="E31" i="26"/>
  <c r="D19" i="26"/>
  <c r="E19" i="26"/>
  <c r="F49" i="26"/>
  <c r="F31" i="26"/>
  <c r="E68" i="26"/>
  <c r="G94" i="26"/>
  <c r="D23" i="26"/>
  <c r="H93" i="26"/>
  <c r="I98" i="26" s="1"/>
  <c r="E23" i="26"/>
  <c r="E89" i="26"/>
  <c r="I94" i="26"/>
  <c r="I93" i="26"/>
  <c r="F68" i="26"/>
  <c r="J94" i="26"/>
  <c r="G93" i="26"/>
  <c r="D51" i="25"/>
  <c r="D21" i="25"/>
  <c r="J25" i="25"/>
  <c r="J21" i="25"/>
  <c r="J91" i="25"/>
  <c r="I91" i="25"/>
  <c r="H91" i="25"/>
  <c r="G91" i="25"/>
  <c r="F91" i="25"/>
  <c r="E91" i="25"/>
  <c r="J70" i="25"/>
  <c r="I70" i="25"/>
  <c r="H70" i="25"/>
  <c r="G70" i="25"/>
  <c r="F70" i="25"/>
  <c r="E70" i="25"/>
  <c r="J51" i="25"/>
  <c r="I51" i="25"/>
  <c r="H51" i="25"/>
  <c r="G51" i="25"/>
  <c r="F51" i="25"/>
  <c r="E51" i="25"/>
  <c r="J33" i="25"/>
  <c r="I33" i="25"/>
  <c r="H33" i="25"/>
  <c r="G33" i="25"/>
  <c r="F33" i="25"/>
  <c r="E33" i="25"/>
  <c r="I25" i="25"/>
  <c r="H25" i="25"/>
  <c r="G25" i="25"/>
  <c r="F25" i="25"/>
  <c r="E25" i="25"/>
  <c r="D25" i="25"/>
  <c r="I21" i="25"/>
  <c r="H21" i="25"/>
  <c r="G21" i="25"/>
  <c r="F21" i="25"/>
  <c r="E21" i="25"/>
  <c r="Y96" i="24"/>
  <c r="X96" i="24"/>
  <c r="W96" i="24"/>
  <c r="V96" i="24"/>
  <c r="U96" i="24"/>
  <c r="T96" i="24"/>
  <c r="S96" i="24"/>
  <c r="R96" i="24"/>
  <c r="Q96" i="24"/>
  <c r="P96" i="24"/>
  <c r="O96" i="24"/>
  <c r="N96" i="24"/>
  <c r="Y97" i="24"/>
  <c r="X97" i="24"/>
  <c r="W97" i="24"/>
  <c r="V97" i="24"/>
  <c r="U97" i="24"/>
  <c r="T97" i="24"/>
  <c r="S97" i="24"/>
  <c r="R97" i="24"/>
  <c r="Q97" i="24"/>
  <c r="P97" i="24"/>
  <c r="O97" i="24"/>
  <c r="N97" i="24"/>
  <c r="Z99" i="22"/>
  <c r="Y99" i="22"/>
  <c r="X99" i="22"/>
  <c r="W99" i="22"/>
  <c r="V99" i="22"/>
  <c r="U99" i="22"/>
  <c r="T99" i="22"/>
  <c r="S99" i="22"/>
  <c r="R99" i="22"/>
  <c r="Q99" i="22"/>
  <c r="P99" i="22"/>
  <c r="O99" i="22"/>
  <c r="Z98" i="22"/>
  <c r="X98" i="22"/>
  <c r="V98" i="22"/>
  <c r="T98" i="22"/>
  <c r="R98" i="22"/>
  <c r="P98" i="22"/>
  <c r="Y98" i="22"/>
  <c r="W98" i="22"/>
  <c r="U98" i="22"/>
  <c r="S98" i="22"/>
  <c r="Q98" i="22"/>
  <c r="O98" i="22"/>
  <c r="G51" i="24"/>
  <c r="F51" i="24" s="1"/>
  <c r="H51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G88" i="24"/>
  <c r="F88" i="24" s="1"/>
  <c r="G87" i="24"/>
  <c r="F87" i="24" s="1"/>
  <c r="G86" i="24"/>
  <c r="F86" i="24" s="1"/>
  <c r="H85" i="24"/>
  <c r="G85" i="24"/>
  <c r="H84" i="24"/>
  <c r="G84" i="24"/>
  <c r="H83" i="24"/>
  <c r="G83" i="24"/>
  <c r="H82" i="24"/>
  <c r="G82" i="24"/>
  <c r="H81" i="24"/>
  <c r="G81" i="24"/>
  <c r="H80" i="24"/>
  <c r="G80" i="24"/>
  <c r="H79" i="24"/>
  <c r="G79" i="24"/>
  <c r="H78" i="24"/>
  <c r="G78" i="24"/>
  <c r="H77" i="24"/>
  <c r="G77" i="24"/>
  <c r="H76" i="24"/>
  <c r="G76" i="24"/>
  <c r="H75" i="24"/>
  <c r="G75" i="24"/>
  <c r="H74" i="24"/>
  <c r="G74" i="24"/>
  <c r="H73" i="24"/>
  <c r="G73" i="24"/>
  <c r="H72" i="24"/>
  <c r="G72" i="24"/>
  <c r="H71" i="24"/>
  <c r="G71" i="24"/>
  <c r="H70" i="24"/>
  <c r="G70" i="24"/>
  <c r="Y68" i="24"/>
  <c r="X68" i="24"/>
  <c r="W68" i="24"/>
  <c r="V68" i="24"/>
  <c r="U68" i="24"/>
  <c r="T68" i="24"/>
  <c r="S68" i="24"/>
  <c r="R68" i="24"/>
  <c r="Q68" i="24"/>
  <c r="P68" i="24"/>
  <c r="O68" i="24"/>
  <c r="N68" i="24"/>
  <c r="M68" i="24"/>
  <c r="L68" i="24"/>
  <c r="K68" i="24"/>
  <c r="J68" i="24"/>
  <c r="I68" i="24"/>
  <c r="G67" i="24"/>
  <c r="F67" i="24"/>
  <c r="G66" i="24"/>
  <c r="F66" i="24"/>
  <c r="G65" i="24"/>
  <c r="F65" i="24"/>
  <c r="H64" i="24"/>
  <c r="G64" i="24"/>
  <c r="H63" i="24"/>
  <c r="G63" i="24"/>
  <c r="H62" i="24"/>
  <c r="G62" i="24"/>
  <c r="H61" i="24"/>
  <c r="G61" i="24"/>
  <c r="H60" i="24"/>
  <c r="G60" i="24"/>
  <c r="H59" i="24"/>
  <c r="G59" i="24"/>
  <c r="H58" i="24"/>
  <c r="G58" i="24"/>
  <c r="H57" i="24"/>
  <c r="G57" i="24"/>
  <c r="H56" i="24"/>
  <c r="G56" i="24"/>
  <c r="H55" i="24"/>
  <c r="G55" i="24"/>
  <c r="H54" i="24"/>
  <c r="G54" i="24"/>
  <c r="H53" i="24"/>
  <c r="G53" i="24"/>
  <c r="H52" i="24"/>
  <c r="G52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8" i="24"/>
  <c r="G48" i="24"/>
  <c r="H47" i="24"/>
  <c r="G47" i="24"/>
  <c r="H46" i="24"/>
  <c r="G46" i="24"/>
  <c r="H45" i="24"/>
  <c r="G45" i="24"/>
  <c r="H44" i="24"/>
  <c r="G44" i="24"/>
  <c r="H43" i="24"/>
  <c r="G43" i="24"/>
  <c r="H42" i="24"/>
  <c r="G42" i="24"/>
  <c r="H41" i="24"/>
  <c r="G41" i="24"/>
  <c r="H40" i="24"/>
  <c r="G40" i="24"/>
  <c r="H39" i="24"/>
  <c r="G39" i="24"/>
  <c r="H38" i="24"/>
  <c r="G38" i="24"/>
  <c r="H37" i="24"/>
  <c r="G37" i="24"/>
  <c r="H36" i="24"/>
  <c r="G36" i="24"/>
  <c r="H35" i="24"/>
  <c r="G35" i="24"/>
  <c r="H34" i="24"/>
  <c r="G34" i="24"/>
  <c r="H33" i="24"/>
  <c r="G33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0" i="24"/>
  <c r="G30" i="24"/>
  <c r="H29" i="24"/>
  <c r="G29" i="24"/>
  <c r="H28" i="24"/>
  <c r="G28" i="24"/>
  <c r="H27" i="24"/>
  <c r="G27" i="24"/>
  <c r="H26" i="24"/>
  <c r="G26" i="24"/>
  <c r="H25" i="24"/>
  <c r="G25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2" i="24"/>
  <c r="F22" i="24" s="1"/>
  <c r="G21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J19" i="24"/>
  <c r="I19" i="24"/>
  <c r="H18" i="24"/>
  <c r="G18" i="24"/>
  <c r="H17" i="24"/>
  <c r="G17" i="24"/>
  <c r="K16" i="24"/>
  <c r="F16" i="24" s="1"/>
  <c r="K15" i="24"/>
  <c r="K19" i="24" l="1"/>
  <c r="F28" i="24"/>
  <c r="F64" i="24"/>
  <c r="F34" i="24"/>
  <c r="F94" i="26"/>
  <c r="D68" i="26"/>
  <c r="E93" i="26"/>
  <c r="I99" i="26" s="1"/>
  <c r="I100" i="26" s="1"/>
  <c r="E94" i="26"/>
  <c r="I104" i="26" s="1"/>
  <c r="F93" i="26"/>
  <c r="D49" i="26"/>
  <c r="E95" i="25"/>
  <c r="I101" i="25" s="1"/>
  <c r="I102" i="25" s="1"/>
  <c r="F96" i="25"/>
  <c r="E96" i="25"/>
  <c r="F95" i="25"/>
  <c r="G96" i="25"/>
  <c r="H95" i="25"/>
  <c r="I100" i="25" s="1"/>
  <c r="I96" i="25"/>
  <c r="J96" i="25"/>
  <c r="D91" i="25"/>
  <c r="D33" i="25"/>
  <c r="D95" i="25" s="1"/>
  <c r="D70" i="25"/>
  <c r="G95" i="25"/>
  <c r="I95" i="25"/>
  <c r="J95" i="25"/>
  <c r="H96" i="25"/>
  <c r="G19" i="24"/>
  <c r="F42" i="24"/>
  <c r="F59" i="24"/>
  <c r="G23" i="24"/>
  <c r="F62" i="24"/>
  <c r="F37" i="24"/>
  <c r="F45" i="24"/>
  <c r="F48" i="24"/>
  <c r="F72" i="24"/>
  <c r="F85" i="24"/>
  <c r="F26" i="24"/>
  <c r="F54" i="24"/>
  <c r="F56" i="24"/>
  <c r="F61" i="24"/>
  <c r="F78" i="24"/>
  <c r="F46" i="24"/>
  <c r="F58" i="24"/>
  <c r="G89" i="24"/>
  <c r="F71" i="24"/>
  <c r="S93" i="24"/>
  <c r="F57" i="24"/>
  <c r="F21" i="24"/>
  <c r="F23" i="24" s="1"/>
  <c r="F79" i="24"/>
  <c r="F81" i="24"/>
  <c r="X93" i="24"/>
  <c r="F29" i="24"/>
  <c r="F53" i="24"/>
  <c r="F75" i="24"/>
  <c r="I93" i="24"/>
  <c r="F27" i="24"/>
  <c r="F35" i="24"/>
  <c r="F60" i="24"/>
  <c r="F77" i="24"/>
  <c r="V93" i="24"/>
  <c r="L93" i="24"/>
  <c r="F25" i="24"/>
  <c r="F30" i="24"/>
  <c r="P93" i="24"/>
  <c r="F38" i="24"/>
  <c r="F44" i="24"/>
  <c r="F74" i="24"/>
  <c r="F76" i="24"/>
  <c r="F52" i="24"/>
  <c r="J93" i="24"/>
  <c r="R93" i="24"/>
  <c r="Y93" i="24"/>
  <c r="F40" i="24"/>
  <c r="F47" i="24"/>
  <c r="H89" i="24"/>
  <c r="F80" i="24"/>
  <c r="F17" i="24"/>
  <c r="M93" i="24"/>
  <c r="T93" i="24"/>
  <c r="O94" i="24"/>
  <c r="G49" i="24"/>
  <c r="H68" i="24"/>
  <c r="N94" i="24"/>
  <c r="U94" i="24"/>
  <c r="H49" i="24"/>
  <c r="F36" i="24"/>
  <c r="F43" i="24"/>
  <c r="F73" i="24"/>
  <c r="F83" i="24"/>
  <c r="F15" i="24"/>
  <c r="F18" i="24"/>
  <c r="I94" i="24"/>
  <c r="Q94" i="24"/>
  <c r="W94" i="24"/>
  <c r="F41" i="24"/>
  <c r="F55" i="24"/>
  <c r="F63" i="24"/>
  <c r="P94" i="24"/>
  <c r="G68" i="24"/>
  <c r="V94" i="24"/>
  <c r="Q93" i="24"/>
  <c r="W93" i="24"/>
  <c r="R94" i="24"/>
  <c r="Y94" i="24"/>
  <c r="G31" i="24"/>
  <c r="F39" i="24"/>
  <c r="F70" i="24"/>
  <c r="F82" i="24"/>
  <c r="F84" i="24"/>
  <c r="N93" i="24"/>
  <c r="U93" i="24"/>
  <c r="K93" i="24"/>
  <c r="K94" i="24"/>
  <c r="O93" i="24"/>
  <c r="J94" i="24"/>
  <c r="F33" i="24"/>
  <c r="L94" i="24"/>
  <c r="S94" i="24"/>
  <c r="X94" i="24"/>
  <c r="H19" i="24"/>
  <c r="M94" i="24"/>
  <c r="T94" i="24"/>
  <c r="H31" i="24"/>
  <c r="I105" i="25" l="1"/>
  <c r="I106" i="25"/>
  <c r="I101" i="26"/>
  <c r="I103" i="26"/>
  <c r="F96" i="24"/>
  <c r="I102" i="26"/>
  <c r="F95" i="24"/>
  <c r="I104" i="25"/>
  <c r="I103" i="25"/>
  <c r="D93" i="26"/>
  <c r="D94" i="26"/>
  <c r="D96" i="25"/>
  <c r="G94" i="24"/>
  <c r="F89" i="24"/>
  <c r="F31" i="24"/>
  <c r="F68" i="24"/>
  <c r="F19" i="24"/>
  <c r="G93" i="24"/>
  <c r="H94" i="24"/>
  <c r="H93" i="24"/>
  <c r="F49" i="24"/>
  <c r="F94" i="24" l="1"/>
  <c r="F93" i="24"/>
  <c r="Z91" i="22" l="1"/>
  <c r="Y91" i="22"/>
  <c r="X91" i="22"/>
  <c r="W91" i="22"/>
  <c r="V91" i="22"/>
  <c r="U91" i="22"/>
  <c r="T91" i="22"/>
  <c r="S91" i="22"/>
  <c r="R91" i="22"/>
  <c r="Q91" i="22"/>
  <c r="P91" i="22"/>
  <c r="O91" i="22"/>
  <c r="N91" i="22"/>
  <c r="M91" i="22"/>
  <c r="L91" i="22"/>
  <c r="K91" i="22"/>
  <c r="J91" i="22"/>
  <c r="H90" i="22"/>
  <c r="G90" i="22" s="1"/>
  <c r="H89" i="22"/>
  <c r="G89" i="22" s="1"/>
  <c r="H88" i="22"/>
  <c r="G88" i="22" s="1"/>
  <c r="I87" i="22"/>
  <c r="H87" i="22"/>
  <c r="I86" i="22"/>
  <c r="H86" i="22"/>
  <c r="I85" i="22"/>
  <c r="H85" i="22"/>
  <c r="I84" i="22"/>
  <c r="H84" i="22"/>
  <c r="I83" i="22"/>
  <c r="H83" i="22"/>
  <c r="I82" i="22"/>
  <c r="H82" i="22"/>
  <c r="I81" i="22"/>
  <c r="H81" i="22"/>
  <c r="I80" i="22"/>
  <c r="H80" i="22"/>
  <c r="I79" i="22"/>
  <c r="H79" i="22"/>
  <c r="I78" i="22"/>
  <c r="H78" i="22"/>
  <c r="I77" i="22"/>
  <c r="H77" i="22"/>
  <c r="I76" i="22"/>
  <c r="H76" i="22"/>
  <c r="I75" i="22"/>
  <c r="H75" i="22"/>
  <c r="I74" i="22"/>
  <c r="H74" i="22"/>
  <c r="I73" i="22"/>
  <c r="H73" i="22"/>
  <c r="G73" i="22" s="1"/>
  <c r="I72" i="22"/>
  <c r="H72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H69" i="22"/>
  <c r="G69" i="22"/>
  <c r="H68" i="22"/>
  <c r="G68" i="22"/>
  <c r="H67" i="22"/>
  <c r="G67" i="22"/>
  <c r="I66" i="22"/>
  <c r="H66" i="22"/>
  <c r="I65" i="22"/>
  <c r="H65" i="22"/>
  <c r="I64" i="22"/>
  <c r="H64" i="22"/>
  <c r="I63" i="22"/>
  <c r="H63" i="22"/>
  <c r="I62" i="22"/>
  <c r="H62" i="22"/>
  <c r="I61" i="22"/>
  <c r="H61" i="22"/>
  <c r="I60" i="22"/>
  <c r="H60" i="22"/>
  <c r="I59" i="22"/>
  <c r="H59" i="22"/>
  <c r="I58" i="22"/>
  <c r="H58" i="22"/>
  <c r="I57" i="22"/>
  <c r="H57" i="22"/>
  <c r="I56" i="22"/>
  <c r="H56" i="22"/>
  <c r="I55" i="22"/>
  <c r="H55" i="22"/>
  <c r="I54" i="22"/>
  <c r="H54" i="22"/>
  <c r="I53" i="22"/>
  <c r="H53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0" i="22"/>
  <c r="H50" i="22"/>
  <c r="I49" i="22"/>
  <c r="H49" i="22"/>
  <c r="I48" i="22"/>
  <c r="H48" i="22"/>
  <c r="I47" i="22"/>
  <c r="H47" i="22"/>
  <c r="I46" i="22"/>
  <c r="H46" i="22"/>
  <c r="I45" i="22"/>
  <c r="H45" i="22"/>
  <c r="I44" i="22"/>
  <c r="H44" i="22"/>
  <c r="I43" i="22"/>
  <c r="H43" i="22"/>
  <c r="I42" i="22"/>
  <c r="H42" i="22"/>
  <c r="I41" i="22"/>
  <c r="H41" i="22"/>
  <c r="I40" i="22"/>
  <c r="H40" i="22"/>
  <c r="I39" i="22"/>
  <c r="H39" i="22"/>
  <c r="I38" i="22"/>
  <c r="H38" i="22"/>
  <c r="I37" i="22"/>
  <c r="H37" i="22"/>
  <c r="I36" i="22"/>
  <c r="H36" i="22"/>
  <c r="I35" i="22"/>
  <c r="H35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2" i="22"/>
  <c r="H32" i="22"/>
  <c r="I31" i="22"/>
  <c r="H31" i="22"/>
  <c r="I30" i="22"/>
  <c r="H30" i="22"/>
  <c r="I29" i="22"/>
  <c r="H29" i="22"/>
  <c r="I28" i="22"/>
  <c r="H28" i="22"/>
  <c r="I27" i="22"/>
  <c r="H27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4" i="22"/>
  <c r="G24" i="22" s="1"/>
  <c r="H23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K21" i="22"/>
  <c r="J21" i="22"/>
  <c r="I20" i="22"/>
  <c r="H20" i="22"/>
  <c r="I19" i="22"/>
  <c r="H19" i="22"/>
  <c r="I18" i="22"/>
  <c r="H18" i="22"/>
  <c r="I17" i="22"/>
  <c r="H17" i="22"/>
  <c r="L16" i="22"/>
  <c r="G16" i="22" s="1"/>
  <c r="L15" i="22"/>
  <c r="G15" i="22" s="1"/>
  <c r="G50" i="22" l="1"/>
  <c r="G79" i="22"/>
  <c r="G30" i="22"/>
  <c r="G42" i="22"/>
  <c r="G46" i="22"/>
  <c r="G27" i="22"/>
  <c r="G41" i="22"/>
  <c r="G43" i="22"/>
  <c r="G45" i="22"/>
  <c r="G47" i="22"/>
  <c r="G49" i="22"/>
  <c r="G62" i="22"/>
  <c r="G65" i="22"/>
  <c r="G76" i="22"/>
  <c r="G80" i="22"/>
  <c r="G86" i="22"/>
  <c r="G20" i="22"/>
  <c r="G32" i="22"/>
  <c r="G75" i="22"/>
  <c r="G83" i="22"/>
  <c r="G57" i="22"/>
  <c r="G59" i="22"/>
  <c r="G60" i="22"/>
  <c r="G84" i="22"/>
  <c r="K95" i="22"/>
  <c r="V96" i="22"/>
  <c r="Y96" i="22"/>
  <c r="G56" i="22"/>
  <c r="G64" i="22"/>
  <c r="G18" i="22"/>
  <c r="O96" i="22"/>
  <c r="S96" i="22"/>
  <c r="Z96" i="22"/>
  <c r="G37" i="22"/>
  <c r="G38" i="22"/>
  <c r="G55" i="22"/>
  <c r="H21" i="22"/>
  <c r="K96" i="22"/>
  <c r="P96" i="22"/>
  <c r="H25" i="22"/>
  <c r="G35" i="22"/>
  <c r="G40" i="22"/>
  <c r="G44" i="22"/>
  <c r="G48" i="22"/>
  <c r="I70" i="22"/>
  <c r="G58" i="22"/>
  <c r="O95" i="22"/>
  <c r="L21" i="22"/>
  <c r="I91" i="22"/>
  <c r="Y95" i="22"/>
  <c r="I21" i="22"/>
  <c r="G19" i="22"/>
  <c r="G23" i="22"/>
  <c r="G66" i="22"/>
  <c r="G82" i="22"/>
  <c r="G85" i="22"/>
  <c r="G87" i="22"/>
  <c r="V95" i="22"/>
  <c r="J96" i="22"/>
  <c r="N96" i="22"/>
  <c r="R96" i="22"/>
  <c r="U96" i="22"/>
  <c r="X96" i="22"/>
  <c r="G29" i="22"/>
  <c r="G31" i="22"/>
  <c r="G36" i="22"/>
  <c r="G39" i="22"/>
  <c r="G72" i="22"/>
  <c r="G74" i="22"/>
  <c r="G77" i="22"/>
  <c r="G78" i="22"/>
  <c r="G81" i="22"/>
  <c r="Q96" i="22"/>
  <c r="Q95" i="22"/>
  <c r="H33" i="22"/>
  <c r="T96" i="22"/>
  <c r="T95" i="22"/>
  <c r="R95" i="22"/>
  <c r="G53" i="22"/>
  <c r="H70" i="22"/>
  <c r="G54" i="22"/>
  <c r="M96" i="22"/>
  <c r="M95" i="22"/>
  <c r="W96" i="22"/>
  <c r="W95" i="22"/>
  <c r="N95" i="22"/>
  <c r="U95" i="22"/>
  <c r="X95" i="22"/>
  <c r="J95" i="22"/>
  <c r="G28" i="22"/>
  <c r="I33" i="22"/>
  <c r="H51" i="22"/>
  <c r="G61" i="22"/>
  <c r="G63" i="22"/>
  <c r="I51" i="22"/>
  <c r="H91" i="22"/>
  <c r="P95" i="22"/>
  <c r="S95" i="22"/>
  <c r="Z95" i="22"/>
  <c r="G17" i="22"/>
  <c r="L96" i="22" l="1"/>
  <c r="L95" i="22"/>
  <c r="G97" i="22"/>
  <c r="G98" i="22"/>
  <c r="G21" i="22"/>
  <c r="I96" i="22"/>
  <c r="G51" i="22"/>
  <c r="G25" i="22"/>
  <c r="H95" i="22"/>
  <c r="G91" i="22"/>
  <c r="H96" i="22"/>
  <c r="G70" i="22"/>
  <c r="G33" i="22"/>
  <c r="I95" i="22"/>
  <c r="G96" i="22" l="1"/>
  <c r="G95" i="22"/>
</calcChain>
</file>

<file path=xl/sharedStrings.xml><?xml version="1.0" encoding="utf-8"?>
<sst xmlns="http://schemas.openxmlformats.org/spreadsheetml/2006/main" count="1027" uniqueCount="326">
  <si>
    <t>Liczba godzin zajęć</t>
  </si>
  <si>
    <t>I rok</t>
  </si>
  <si>
    <t>II rok</t>
  </si>
  <si>
    <t>III rok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</si>
  <si>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</si>
  <si>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</si>
  <si>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</si>
  <si>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</si>
  <si>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</si>
  <si>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</si>
  <si>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</si>
  <si>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</si>
  <si>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</si>
  <si>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</si>
  <si>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</si>
  <si>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</si>
  <si>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</si>
  <si>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t>WYKŁADY</t>
  </si>
  <si>
    <t>ĆWICZENIA</t>
  </si>
  <si>
    <t>KONWERSATORIA</t>
  </si>
  <si>
    <t>LABORATORIA</t>
  </si>
  <si>
    <t>LEKTORATY</t>
  </si>
  <si>
    <t>SEMINARIA/PROSEMINARIA</t>
  </si>
  <si>
    <t>ZAJĘCIA TERENOWE</t>
  </si>
  <si>
    <t>Ć/K/L/LEK/SiP/ZT</t>
  </si>
  <si>
    <t>do wyboru</t>
  </si>
  <si>
    <t xml:space="preserve">Podstawy prawniczego i ekonomicznego języka angielskiego I </t>
  </si>
  <si>
    <t xml:space="preserve">330-PS1-1AN1/ 330-PS1-1AN2 </t>
  </si>
  <si>
    <t>Podstawy prawniczego i ekonomicznego języka angielskiego II</t>
  </si>
  <si>
    <t xml:space="preserve">330-PS1-2AN1/ 330-PS1-2AN2 </t>
  </si>
  <si>
    <t>Wychowanie fizyczne</t>
  </si>
  <si>
    <t>330-PS1-1WFI1</t>
  </si>
  <si>
    <t>Wychowanie fizyczne II</t>
  </si>
  <si>
    <t>330-PS1-1WFI2</t>
  </si>
  <si>
    <r>
      <t xml:space="preserve">Technologie informacyjne / </t>
    </r>
    <r>
      <rPr>
        <i/>
        <sz val="10"/>
        <color theme="1"/>
        <rFont val="Times New Roman"/>
        <family val="1"/>
        <charset val="238"/>
      </rPr>
      <t xml:space="preserve">Information Technology </t>
    </r>
  </si>
  <si>
    <t>330-PS1-1TEI / 330-PS1-1TEI#E</t>
  </si>
  <si>
    <t>Ochrona własności intelektualnej</t>
  </si>
  <si>
    <t>330-PS1-3OWI</t>
  </si>
  <si>
    <t>Wprowadzenie do teorii prawa</t>
  </si>
  <si>
    <t xml:space="preserve">330-PS1-1WTP  </t>
  </si>
  <si>
    <t>Prawo konstytucyjne</t>
  </si>
  <si>
    <t xml:space="preserve">330-PS1-1PKO </t>
  </si>
  <si>
    <t>Prawo prywatne</t>
  </si>
  <si>
    <t>330-PS1-1PPR</t>
  </si>
  <si>
    <r>
      <t xml:space="preserve">Ekonomia / </t>
    </r>
    <r>
      <rPr>
        <i/>
        <sz val="10"/>
        <color theme="1"/>
        <rFont val="Times New Roman"/>
        <family val="1"/>
        <charset val="238"/>
      </rPr>
      <t>Economics</t>
    </r>
  </si>
  <si>
    <t>330-PS1-1EKO / 330-PS1-1EKO#E</t>
  </si>
  <si>
    <r>
      <t xml:space="preserve">Polityka gospodarcza /                </t>
    </r>
    <r>
      <rPr>
        <i/>
        <sz val="10"/>
        <color theme="1"/>
        <rFont val="Times New Roman"/>
        <family val="1"/>
        <charset val="238"/>
      </rPr>
      <t>Economic Policy</t>
    </r>
  </si>
  <si>
    <t>330-PS1-1POG / 330-PS1-1POG#E</t>
  </si>
  <si>
    <r>
      <t xml:space="preserve">Rachunkowość / </t>
    </r>
    <r>
      <rPr>
        <i/>
        <sz val="10"/>
        <color theme="1"/>
        <rFont val="Times New Roman"/>
        <family val="1"/>
        <charset val="238"/>
      </rPr>
      <t>Accounting</t>
    </r>
  </si>
  <si>
    <t xml:space="preserve">330-PS1-2RAC / 330-PS1-2RAC#E </t>
  </si>
  <si>
    <t>Prawo finansowe</t>
  </si>
  <si>
    <t>330-PS1-1PFI</t>
  </si>
  <si>
    <t>Prawo administracyjne</t>
  </si>
  <si>
    <t xml:space="preserve">330-PS1-1PAD </t>
  </si>
  <si>
    <t>Postępowanie administracyjne</t>
  </si>
  <si>
    <t>330-PS1-1POA</t>
  </si>
  <si>
    <t>Prawo podatkowe</t>
  </si>
  <si>
    <t xml:space="preserve">330-PS1-1PPE </t>
  </si>
  <si>
    <t>Postępowanie podatkowe</t>
  </si>
  <si>
    <t xml:space="preserve">330-PS1-2POP </t>
  </si>
  <si>
    <t>Prawo karne skarbowe</t>
  </si>
  <si>
    <t xml:space="preserve">330-PS1-3PKS </t>
  </si>
  <si>
    <t>Zastosowanie ekonomii w prawie</t>
  </si>
  <si>
    <t xml:space="preserve">330-PS1-2ZEP </t>
  </si>
  <si>
    <t>Finanse i bankowość</t>
  </si>
  <si>
    <t xml:space="preserve">330-PS1-1FIB </t>
  </si>
  <si>
    <r>
      <t xml:space="preserve">Finanse publiczne / </t>
    </r>
    <r>
      <rPr>
        <i/>
        <sz val="10"/>
        <color theme="1"/>
        <rFont val="Times New Roman"/>
        <family val="1"/>
        <charset val="238"/>
      </rPr>
      <t>Public Finance</t>
    </r>
  </si>
  <si>
    <t xml:space="preserve">330-PS1-1FIP /    330-PS1-1FIP#E </t>
  </si>
  <si>
    <t>Finanse lokalne</t>
  </si>
  <si>
    <t xml:space="preserve">330-PS1-3FIL </t>
  </si>
  <si>
    <t>Partnerstwo publiczno-prywatne</t>
  </si>
  <si>
    <t>330-PS1-3PPP</t>
  </si>
  <si>
    <t>Rachunkowość zarządcza</t>
  </si>
  <si>
    <t xml:space="preserve">330-PS1-3RZA </t>
  </si>
  <si>
    <t>Analiza ekonomiczna</t>
  </si>
  <si>
    <t xml:space="preserve">330-PS1-2AEK </t>
  </si>
  <si>
    <r>
      <t xml:space="preserve">Ocena projektów inwestycyjnych / </t>
    </r>
    <r>
      <rPr>
        <i/>
        <sz val="10"/>
        <color theme="1"/>
        <rFont val="Times New Roman"/>
        <family val="1"/>
        <charset val="238"/>
      </rPr>
      <t>Evaluation of Investment Projects</t>
    </r>
  </si>
  <si>
    <t>330-PS1-3OPI / 330PS1-3OPI#E</t>
  </si>
  <si>
    <t>Metodyka opracowywania biznesplanu</t>
  </si>
  <si>
    <t>330-PS1-2BIZ</t>
  </si>
  <si>
    <t>Narzędzia informatyczne w przygotowywaniu pracy dyplomowej</t>
  </si>
  <si>
    <t>330-PS1-2NID</t>
  </si>
  <si>
    <t>Prawo umów w obrocie gospodarczym</t>
  </si>
  <si>
    <t xml:space="preserve">330-PS1-2RPUG </t>
  </si>
  <si>
    <t>Prawo spółek</t>
  </si>
  <si>
    <t xml:space="preserve">330-PS1-2RPSP </t>
  </si>
  <si>
    <t>Opodatkowanie spółek</t>
  </si>
  <si>
    <t xml:space="preserve">330-PS1-2ROSP </t>
  </si>
  <si>
    <t>Prawo pracy</t>
  </si>
  <si>
    <t xml:space="preserve">330-PS1-3RPRP </t>
  </si>
  <si>
    <t>Prawo ubezpieczeń społecznych i gospodarczych</t>
  </si>
  <si>
    <t xml:space="preserve">330-PS1-3RPUB </t>
  </si>
  <si>
    <t>Prawo ochrony konkurencji i konsumenta</t>
  </si>
  <si>
    <t xml:space="preserve">330-PS1-3RPOK </t>
  </si>
  <si>
    <r>
      <t xml:space="preserve">Przedsiębiorczość / </t>
    </r>
    <r>
      <rPr>
        <i/>
        <sz val="10"/>
        <color theme="1"/>
        <rFont val="Times New Roman"/>
        <family val="1"/>
        <charset val="238"/>
      </rPr>
      <t>Entrepreneurship</t>
    </r>
  </si>
  <si>
    <t xml:space="preserve">330-PS1-2REPO / 330-PS1-2REPO#E </t>
  </si>
  <si>
    <r>
      <t xml:space="preserve">Finanse przedsiębiorstwa / </t>
    </r>
    <r>
      <rPr>
        <i/>
        <sz val="10"/>
        <color theme="1"/>
        <rFont val="Times New Roman"/>
        <family val="1"/>
        <charset val="238"/>
      </rPr>
      <t>Corporate Finance</t>
    </r>
  </si>
  <si>
    <t xml:space="preserve">330-PS1-2RFPR / 330-PS1-2RFPR#E </t>
  </si>
  <si>
    <t>Opodatkowanie jednoosobowej działalności gospodarczej</t>
  </si>
  <si>
    <t>330-PS1-2ROPG</t>
  </si>
  <si>
    <t>Ewidencja i sprawozdawczość podatkowa</t>
  </si>
  <si>
    <t xml:space="preserve">330-PS1-3RUFE </t>
  </si>
  <si>
    <t>Strategie podatkowe przedsiębiorstw</t>
  </si>
  <si>
    <t xml:space="preserve">330-PS1-3RSPP </t>
  </si>
  <si>
    <t>Strategie rozwoju przedsiębiorstw</t>
  </si>
  <si>
    <t xml:space="preserve">330-PS1-3RSRP </t>
  </si>
  <si>
    <t>Negocjacje w biznesie</t>
  </si>
  <si>
    <t>330-PS1-3RNEG</t>
  </si>
  <si>
    <t>Zastosowanie informatyki w finansach i rachunkowości</t>
  </si>
  <si>
    <t xml:space="preserve">330-PS1-3RZIF </t>
  </si>
  <si>
    <t>Proseminarium</t>
  </si>
  <si>
    <t>330-PS1-2RPSE</t>
  </si>
  <si>
    <t>Seminarium cz. I</t>
  </si>
  <si>
    <t xml:space="preserve">330-PS1-3RSD1 </t>
  </si>
  <si>
    <t>Seminarium cz. II</t>
  </si>
  <si>
    <t xml:space="preserve">330-PS1-3RSD2 </t>
  </si>
  <si>
    <t>Prawo gospodarcze publiczne</t>
  </si>
  <si>
    <t xml:space="preserve">330-PS1-2UPPG </t>
  </si>
  <si>
    <t>Prawo samorządu terytorialnego</t>
  </si>
  <si>
    <t xml:space="preserve">330-PS1-2UPST </t>
  </si>
  <si>
    <t>3</t>
  </si>
  <si>
    <t>Prawo finansowe JST</t>
  </si>
  <si>
    <t xml:space="preserve">330-PS1-2UPFI </t>
  </si>
  <si>
    <t>4</t>
  </si>
  <si>
    <t>Budżetowanie zadaniowe</t>
  </si>
  <si>
    <t xml:space="preserve">330-PS1-2UBZA </t>
  </si>
  <si>
    <t>Prawo celne</t>
  </si>
  <si>
    <t xml:space="preserve">330-PS1-3UPCE </t>
  </si>
  <si>
    <t>6</t>
  </si>
  <si>
    <t>Prawo walutowe i dewizowe</t>
  </si>
  <si>
    <t xml:space="preserve">330-PS1-3UPWA </t>
  </si>
  <si>
    <t>Kontrola finansowa i audyt wewnętrzny</t>
  </si>
  <si>
    <t xml:space="preserve">330-PS1-3UKFA </t>
  </si>
  <si>
    <t>Zamówienia publiczne</t>
  </si>
  <si>
    <t xml:space="preserve">330-PS1-3UZPU </t>
  </si>
  <si>
    <t>Zarządzanie zadłużeniem publicznym</t>
  </si>
  <si>
    <t xml:space="preserve">330-PS1-3UZZP </t>
  </si>
  <si>
    <t>Ekonomia podmiotów sektora publicznego</t>
  </si>
  <si>
    <t>330-PS1-2UEPO</t>
  </si>
  <si>
    <t>Rachunkowość jednostek sektora publicznego</t>
  </si>
  <si>
    <t xml:space="preserve">330-PS1-3URSP </t>
  </si>
  <si>
    <t>5</t>
  </si>
  <si>
    <t>Ekonomia opodatkowania</t>
  </si>
  <si>
    <t>330-PS1-2UEOP</t>
  </si>
  <si>
    <t>Analiza podatkowa</t>
  </si>
  <si>
    <t xml:space="preserve">330-PS1-3UAPO </t>
  </si>
  <si>
    <t>Federalizm fiskalny</t>
  </si>
  <si>
    <t>330-PS1-3UFFL</t>
  </si>
  <si>
    <t>Podatki i opłaty lokalne</t>
  </si>
  <si>
    <t>330-PS1-3UPOL</t>
  </si>
  <si>
    <t>System ACL</t>
  </si>
  <si>
    <t xml:space="preserve">330-PS1-3UACL </t>
  </si>
  <si>
    <t>330-PS1-2UPSE</t>
  </si>
  <si>
    <t>330-PS1-3USD1</t>
  </si>
  <si>
    <t xml:space="preserve">330-PS1-3USD2 </t>
  </si>
  <si>
    <t xml:space="preserve">330-PS1-2UPZA </t>
  </si>
  <si>
    <t>OGÓŁEM specjalizacja: sektor prywatny</t>
  </si>
  <si>
    <t>OGÓŁEM specjalizacja: sektor publiczny</t>
  </si>
  <si>
    <t xml:space="preserve">330-PN1-1AN1/  330-PN1-1AN2 </t>
  </si>
  <si>
    <t xml:space="preserve">330-PN1-2AN1/  330-PN1-2AN2 </t>
  </si>
  <si>
    <t>Technologie informacyjne</t>
  </si>
  <si>
    <t>330-PN1-1TEI</t>
  </si>
  <si>
    <t>330-PN1-3OWI</t>
  </si>
  <si>
    <t xml:space="preserve">330-PN1-1WTP  </t>
  </si>
  <si>
    <t xml:space="preserve">330-PN1-1PKO </t>
  </si>
  <si>
    <t>330-PN1-1PPR</t>
  </si>
  <si>
    <t>330-PN1-1EKO / 330-PN1-1EKO#E</t>
  </si>
  <si>
    <r>
      <t xml:space="preserve">Polityka gospodarcza / </t>
    </r>
    <r>
      <rPr>
        <i/>
        <sz val="10"/>
        <color theme="1"/>
        <rFont val="Times New Roman"/>
        <family val="1"/>
        <charset val="238"/>
      </rPr>
      <t>Economic Policy</t>
    </r>
  </si>
  <si>
    <t>330-PN1-1POG / 330-PN1-1POG#E</t>
  </si>
  <si>
    <t>Rachunkowość</t>
  </si>
  <si>
    <t xml:space="preserve">330-PN1-2RAC </t>
  </si>
  <si>
    <t>330-PN1-1PFI</t>
  </si>
  <si>
    <t xml:space="preserve">330-PN1-1PAD </t>
  </si>
  <si>
    <t>330-PN1-1POA</t>
  </si>
  <si>
    <t xml:space="preserve">330-PN1-1PPE </t>
  </si>
  <si>
    <t xml:space="preserve">330-PN1-2POP </t>
  </si>
  <si>
    <t xml:space="preserve">330-PN1-3PKS </t>
  </si>
  <si>
    <t xml:space="preserve">330-PN1-2ZEP </t>
  </si>
  <si>
    <t xml:space="preserve">330-PN1-1FIB </t>
  </si>
  <si>
    <t>Finanse publiczne</t>
  </si>
  <si>
    <t xml:space="preserve">330-PN1-1FIP </t>
  </si>
  <si>
    <t xml:space="preserve">330-PN1-2FIL </t>
  </si>
  <si>
    <t>330-PN1-3PPP</t>
  </si>
  <si>
    <t xml:space="preserve">330-PN1-3RZA </t>
  </si>
  <si>
    <t xml:space="preserve">330-PN1-2AEK </t>
  </si>
  <si>
    <r>
      <t>Ocena projektów inwestycyjnych /</t>
    </r>
    <r>
      <rPr>
        <i/>
        <sz val="10"/>
        <color theme="1"/>
        <rFont val="Times New Roman"/>
        <family val="1"/>
        <charset val="238"/>
      </rPr>
      <t xml:space="preserve"> Evaluation of Investment Projects</t>
    </r>
  </si>
  <si>
    <t>330-PN1-3OPI /  330-PN1-3OPI#E</t>
  </si>
  <si>
    <t>330-PN1-2BIZ</t>
  </si>
  <si>
    <t>330-PN1-2NID</t>
  </si>
  <si>
    <t xml:space="preserve">330-PN1-2RPUG </t>
  </si>
  <si>
    <t xml:space="preserve">330-PN1-2RPSP </t>
  </si>
  <si>
    <t xml:space="preserve">330-PN1-2ROSP </t>
  </si>
  <si>
    <t xml:space="preserve">330-PN1-3RPRP </t>
  </si>
  <si>
    <t xml:space="preserve">330-PN1-3RPUB </t>
  </si>
  <si>
    <t xml:space="preserve">330-PN1-3RPOK </t>
  </si>
  <si>
    <t>Przedsiębiorczość</t>
  </si>
  <si>
    <t xml:space="preserve">330-PN1-2REPO </t>
  </si>
  <si>
    <t>Finanse przedsiębiorstwa</t>
  </si>
  <si>
    <t xml:space="preserve">330-PN1-2RFPR </t>
  </si>
  <si>
    <t>330-PN1-2ROPG</t>
  </si>
  <si>
    <t xml:space="preserve">330-PN1-3RUFE </t>
  </si>
  <si>
    <t xml:space="preserve">330-PN1-3RSPP </t>
  </si>
  <si>
    <t xml:space="preserve">330-PN1-3RSRP </t>
  </si>
  <si>
    <t>330-PN1-3RNEG</t>
  </si>
  <si>
    <t xml:space="preserve">330-PN1-3RZIF </t>
  </si>
  <si>
    <t>330-PN1-2RPSE</t>
  </si>
  <si>
    <t xml:space="preserve">330-PN1-3RSD1 </t>
  </si>
  <si>
    <t xml:space="preserve">330-PN1-3RSD2 </t>
  </si>
  <si>
    <t xml:space="preserve">330-PN1-2UPPG </t>
  </si>
  <si>
    <t xml:space="preserve">330-PN1-2UPST </t>
  </si>
  <si>
    <t xml:space="preserve">330-PN1-2UPFI </t>
  </si>
  <si>
    <t xml:space="preserve">330-PN1-2UBZA </t>
  </si>
  <si>
    <t xml:space="preserve">330-PN1-3UPCE </t>
  </si>
  <si>
    <t xml:space="preserve">330-PN1-3UPWA </t>
  </si>
  <si>
    <t xml:space="preserve">330-PN1-3UKFA </t>
  </si>
  <si>
    <t xml:space="preserve">330-PN1-3UZPU </t>
  </si>
  <si>
    <t xml:space="preserve">330-PN1-3UZZP </t>
  </si>
  <si>
    <t>330-PN1-2UEPO</t>
  </si>
  <si>
    <t xml:space="preserve">330-PN1-3URSP </t>
  </si>
  <si>
    <t>330-PN1-2UEOP</t>
  </si>
  <si>
    <t xml:space="preserve">330-PN1-3UAPO </t>
  </si>
  <si>
    <t>330-PN1-3UFFL</t>
  </si>
  <si>
    <t>330-PN1-3UPOL</t>
  </si>
  <si>
    <t xml:space="preserve">330-PN1-3UACL </t>
  </si>
  <si>
    <t>330-PN1-2UPSE</t>
  </si>
  <si>
    <t>330-PN1-3USD1</t>
  </si>
  <si>
    <t xml:space="preserve">330-PN1-3USD2 </t>
  </si>
  <si>
    <t xml:space="preserve">330-PN1-2UPZA </t>
  </si>
  <si>
    <t>Poziom studiów: PIERWSZEGO STOPNIA</t>
  </si>
  <si>
    <t>Profil studiów: OGÓLNOAKADEMICKI</t>
  </si>
  <si>
    <t>Forma studiów: STACJONARNE</t>
  </si>
  <si>
    <t>W dniu:</t>
  </si>
  <si>
    <t>Kierunek studiów: EKONOMICZNO-PRAWNY</t>
  </si>
  <si>
    <t>Obowiązuje od roku akademickiego: 2024/2025</t>
  </si>
  <si>
    <t>Ekonomia w literaturze</t>
  </si>
  <si>
    <t>Retoryka i dyskurs w ekonomii</t>
  </si>
  <si>
    <t>330-PS1-1EWL</t>
  </si>
  <si>
    <t>330-PS1-3RDE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</si>
  <si>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</si>
  <si>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  DYSCYPLINA: EKONOMIA I FINANSE</t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</si>
  <si>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</si>
  <si>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</si>
  <si>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</si>
  <si>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nd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</si>
  <si>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1. SEKTOR PRYWATNY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</si>
  <si>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2. SEKTOR PUBLICZNY</t>
  </si>
  <si>
    <t>Procentowy udział liczby punktów ECTS każdej z dyscyplin, do których jest przyporządkowany kierunek studiów, w liczbie punktów ECTS koniecznej do ukończenia studiów, ze wskazaniem dyscypliny wiodącej.  DYSCYPLINA: NAUKI PRAWNE</t>
  </si>
  <si>
    <t>GRUPA ZAJĘĆ_1.1 PRZEDMIOTY KSZTAŁCENIA OGÓLNEGO</t>
  </si>
  <si>
    <t>GRUPA ZAJĘĆ_1.2 PRZEDMIOTY HUMANIZUJĄCE</t>
  </si>
  <si>
    <t>GRUPA ZAJĘĆ_2 PRZEDMIOTY PODSTAWOWE</t>
  </si>
  <si>
    <t>GRUPA ZAJĘĆ_3 PRZEDMIOTY KIERUNKOWE</t>
  </si>
  <si>
    <t>GRUPA ZAJĘĆ_4.1 PRZEDMIOTY SPECJALIZACYJNE - SEKTOR PRYWATNY</t>
  </si>
  <si>
    <t>GRUPA ZAJĘĆ_4.2 PRZEDMIOTY SPECJALIZACYJNE - SEKTOR PUBLICZNY</t>
  </si>
  <si>
    <t>GRUPA ZAJĘĆ_5 PRAKTYKI ZAWODOWE</t>
  </si>
  <si>
    <t>7</t>
  </si>
  <si>
    <t>8</t>
  </si>
  <si>
    <t>Harmonogram realizacji programu studiów obowiązującego od roku akademickiego 2024/2025</t>
  </si>
  <si>
    <t>Zaopiniowany na Radzie Wydziału Ekonomii i Finansów Uniwersytetu w Białymstoku</t>
  </si>
  <si>
    <t>suma kontrolna 1</t>
  </si>
  <si>
    <t>suma kontrolna 2</t>
  </si>
  <si>
    <t>liczba egz./zal. SEKTOR PRYWATNY</t>
  </si>
  <si>
    <t>liczba egz./zal. SEKTOR PUBLICZNY</t>
  </si>
  <si>
    <t>E</t>
  </si>
  <si>
    <t>Z</t>
  </si>
  <si>
    <t>Praktyka zawodowa - 4 tygodnie (120 GODZIN)</t>
  </si>
  <si>
    <t>1</t>
  </si>
  <si>
    <t>2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</si>
  <si>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</si>
  <si>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</si>
  <si>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</si>
  <si>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</si>
  <si>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</si>
  <si>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</si>
  <si>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</si>
  <si>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</si>
  <si>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</si>
  <si>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</si>
  <si>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</si>
  <si>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</si>
  <si>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</si>
  <si>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</si>
  <si>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</si>
  <si>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</si>
  <si>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</si>
  <si>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</si>
  <si>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</si>
  <si>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</si>
  <si>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</si>
  <si>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</si>
  <si>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</si>
  <si>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</si>
  <si>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</si>
  <si>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</si>
  <si>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</si>
  <si>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</si>
  <si>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</si>
  <si>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</si>
  <si>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</si>
  <si>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</si>
  <si>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</si>
  <si>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</si>
  <si>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</si>
  <si>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</si>
  <si>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</si>
  <si>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</si>
  <si>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</si>
  <si>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</si>
  <si>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</si>
  <si>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Forma studiów: NIESTACJONARNE</t>
  </si>
  <si>
    <t>330-PN1-1EWL</t>
  </si>
  <si>
    <t>330-PN1-3RDE</t>
  </si>
  <si>
    <t>Punkty ECTS uzyskiwane 
w ramach zajęć:</t>
  </si>
  <si>
    <t>z bezpośrednim udziałem nauczycieli 
akademickich lub innych osób 
prowadzących zajęcia i studentów (dot. studiów stacjonarnych)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</si>
  <si>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</si>
  <si>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</si>
  <si>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</si>
  <si>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Program studiów - wskaźniki ilościowe</t>
  </si>
  <si>
    <t>Ekonomia opodatkowania / Economics of taxation</t>
  </si>
  <si>
    <t>Załącznik 
do Uchwały nr …………………. 
Wydziału Ekonomii i Finansów UwB                                   
z dnia …………………....</t>
  </si>
  <si>
    <t>Wychowanie fizyczne I</t>
  </si>
  <si>
    <t xml:space="preserve">Podstawy ekonomicznego i prawniczego języka angielskiego I </t>
  </si>
  <si>
    <t>Podstawy ekonomicznego i prawniczego języka angielskiego II</t>
  </si>
  <si>
    <t>Załącznik 
do Uchwały nr 102/RW/II/24
Wydziału Ekonomii i Finansów UwB                                   
z dnia 12.02.2024 r.</t>
  </si>
  <si>
    <t>W dniu: 12.02.2024 r.</t>
  </si>
  <si>
    <t xml:space="preserve">W dniu: 12.02.2024 r. </t>
  </si>
  <si>
    <t>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</si>
</sst>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49" fontId="6" fillId="0" borderId="14" xfId="0" applyNumberFormat="1" applyFont="1" applyBorder="1" applyAlignment="1" applyProtection="1">
      <alignment vertical="center" wrapText="1" shrinkToFit="1"/>
      <protection locked="0"/>
    </xf>
    <xf numFmtId="49" fontId="6" fillId="3" borderId="14" xfId="0" applyNumberFormat="1" applyFont="1" applyFill="1" applyBorder="1" applyAlignment="1" applyProtection="1">
      <alignment vertical="center" wrapText="1" shrinkToFit="1"/>
      <protection locked="0"/>
    </xf>
    <xf numFmtId="0" fontId="6" fillId="3" borderId="0" xfId="0" applyFont="1" applyFill="1"/>
    <xf numFmtId="1" fontId="6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2" borderId="0" xfId="0" applyNumberFormat="1" applyFont="1" applyFill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wrapText="1" shrinkToFit="1"/>
      <protection locked="0"/>
    </xf>
    <xf numFmtId="49" fontId="6" fillId="0" borderId="9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49" fontId="6" fillId="3" borderId="20" xfId="0" applyNumberFormat="1" applyFont="1" applyFill="1" applyBorder="1" applyAlignment="1" applyProtection="1">
      <alignment vertical="center" wrapText="1" shrinkToFit="1"/>
      <protection locked="0"/>
    </xf>
    <xf numFmtId="1" fontId="6" fillId="0" borderId="28" xfId="0" applyNumberFormat="1" applyFont="1" applyBorder="1" applyAlignment="1" applyProtection="1">
      <alignment horizontal="center" vertical="center"/>
      <protection locked="0"/>
    </xf>
    <xf numFmtId="1" fontId="6" fillId="0" borderId="29" xfId="0" applyNumberFormat="1" applyFont="1" applyBorder="1" applyAlignment="1" applyProtection="1">
      <alignment horizontal="center" vertical="center"/>
      <protection locked="0"/>
    </xf>
    <xf numFmtId="1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vertical="center" wrapText="1" shrinkToFit="1"/>
      <protection locked="0"/>
    </xf>
    <xf numFmtId="1" fontId="6" fillId="0" borderId="24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49" fontId="6" fillId="2" borderId="4" xfId="0" applyNumberFormat="1" applyFont="1" applyFill="1" applyBorder="1" applyAlignment="1" applyProtection="1">
      <alignment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3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26" xfId="0" applyNumberFormat="1" applyFont="1" applyBorder="1" applyAlignment="1" applyProtection="1">
      <alignment vertical="center" wrapText="1" shrinkToFit="1"/>
      <protection locked="0"/>
    </xf>
    <xf numFmtId="49" fontId="6" fillId="0" borderId="27" xfId="0" applyNumberFormat="1" applyFont="1" applyBorder="1" applyAlignment="1" applyProtection="1">
      <alignment vertical="center" wrapText="1" shrinkToFit="1"/>
      <protection locked="0"/>
    </xf>
    <xf numFmtId="1" fontId="6" fillId="2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vertical="center" wrapText="1" shrinkToFit="1"/>
      <protection locked="0"/>
    </xf>
    <xf numFmtId="49" fontId="6" fillId="2" borderId="7" xfId="0" applyNumberFormat="1" applyFont="1" applyFill="1" applyBorder="1" applyAlignment="1" applyProtection="1">
      <alignment vertical="center"/>
      <protection locked="0"/>
    </xf>
    <xf numFmtId="1" fontId="6" fillId="2" borderId="29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vertical="center" wrapText="1" shrinkToFit="1"/>
      <protection locked="0"/>
    </xf>
    <xf numFmtId="1" fontId="6" fillId="0" borderId="36" xfId="0" applyNumberFormat="1" applyFont="1" applyBorder="1" applyAlignment="1" applyProtection="1">
      <alignment horizontal="center" vertical="center"/>
      <protection locked="0"/>
    </xf>
    <xf numFmtId="1" fontId="6" fillId="0" borderId="40" xfId="0" applyNumberFormat="1" applyFont="1" applyBorder="1" applyAlignment="1" applyProtection="1">
      <alignment horizontal="center" vertical="center"/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1" fontId="6" fillId="3" borderId="40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vertical="center" wrapText="1" shrinkToFit="1"/>
      <protection locked="0"/>
    </xf>
    <xf numFmtId="49" fontId="6" fillId="0" borderId="41" xfId="0" applyNumberFormat="1" applyFont="1" applyBorder="1" applyAlignment="1" applyProtection="1">
      <alignment vertical="center" shrinkToFit="1"/>
      <protection locked="0"/>
    </xf>
    <xf numFmtId="0" fontId="6" fillId="0" borderId="43" xfId="0" quotePrefix="1" applyFont="1" applyBorder="1" applyAlignment="1">
      <alignment vertical="center" shrinkToFi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49" fontId="6" fillId="4" borderId="9" xfId="0" applyNumberFormat="1" applyFont="1" applyFill="1" applyBorder="1" applyAlignment="1" applyProtection="1">
      <alignment vertical="center"/>
      <protection locked="0"/>
    </xf>
    <xf numFmtId="1" fontId="6" fillId="4" borderId="9" xfId="0" applyNumberFormat="1" applyFont="1" applyFill="1" applyBorder="1" applyAlignment="1" applyProtection="1">
      <alignment horizontal="center" vertical="center"/>
      <protection locked="0"/>
    </xf>
    <xf numFmtId="164" fontId="6" fillId="4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49" fontId="6" fillId="5" borderId="19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41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/>
    <xf numFmtId="0" fontId="6" fillId="0" borderId="42" xfId="0" applyFont="1" applyFill="1" applyBorder="1" applyAlignment="1">
      <alignment vertical="center" shrinkToFit="1"/>
    </xf>
    <xf numFmtId="0" fontId="6" fillId="0" borderId="43" xfId="0" quotePrefix="1" applyFont="1" applyFill="1" applyBorder="1" applyAlignment="1">
      <alignment vertical="center" shrinkToFit="1"/>
    </xf>
    <xf numFmtId="49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1" fontId="9" fillId="0" borderId="0" xfId="0" applyNumberFormat="1" applyFont="1" applyFill="1" applyAlignment="1">
      <alignment horizontal="center" vertical="center"/>
    </xf>
    <xf numFmtId="1" fontId="6" fillId="0" borderId="7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/>
      <protection locked="0"/>
    </xf>
    <xf numFmtId="1" fontId="6" fillId="0" borderId="10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/>
    <xf numFmtId="0" fontId="0" fillId="0" borderId="0" xfId="0" applyFill="1"/>
    <xf numFmtId="0" fontId="12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45" xfId="0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 shrinkToFi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9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0" borderId="9" xfId="0" applyFont="1" applyFill="1" applyBorder="1" applyAlignment="1" applyProtection="1">
      <alignment horizontal="center" vertical="center" textRotation="90" shrinkToFit="1"/>
      <protection locked="0"/>
    </xf>
    <xf numFmtId="0" fontId="6" fillId="0" borderId="10" xfId="0" applyFont="1" applyFill="1" applyBorder="1" applyAlignment="1" applyProtection="1">
      <alignment horizontal="center" vertical="center" textRotation="90" shrinkToFit="1"/>
      <protection locked="0"/>
    </xf>
    <xf numFmtId="0" fontId="6" fillId="0" borderId="11" xfId="0" applyFont="1" applyFill="1" applyBorder="1" applyAlignment="1" applyProtection="1">
      <alignment horizontal="center" vertical="center" textRotation="90" shrinkToFit="1"/>
      <protection locked="0"/>
    </xf>
    <xf numFmtId="0" fontId="6" fillId="0" borderId="11" xfId="0" applyFont="1" applyFill="1" applyBorder="1" applyAlignment="1" applyProtection="1">
      <alignment horizontal="center" vertical="center" textRotation="90" wrapText="1"/>
      <protection locked="0"/>
    </xf>
    <xf numFmtId="0" fontId="6" fillId="0" borderId="11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0" borderId="12" xfId="0" applyFont="1" applyFill="1" applyBorder="1" applyAlignment="1" applyProtection="1">
      <alignment horizontal="center" vertical="center" textRotation="90" shrinkToFi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vertical="center" wrapText="1" shrinkToFit="1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5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7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Alignment="1">
      <alignment horizontal="left" vertical="center"/>
    </xf>
    <xf numFmtId="49" fontId="6" fillId="0" borderId="20" xfId="0" applyNumberFormat="1" applyFont="1" applyFill="1" applyBorder="1" applyAlignment="1" applyProtection="1">
      <alignment vertical="center" wrapText="1" shrinkToFit="1"/>
      <protection locked="0"/>
    </xf>
    <xf numFmtId="49" fontId="6" fillId="0" borderId="20" xfId="0" applyNumberFormat="1" applyFont="1" applyFill="1" applyBorder="1" applyAlignment="1" applyProtection="1">
      <alignment vertical="center" shrinkToFit="1"/>
      <protection locked="0"/>
    </xf>
    <xf numFmtId="1" fontId="6" fillId="0" borderId="20" xfId="0" applyNumberFormat="1" applyFont="1" applyFill="1" applyBorder="1" applyAlignment="1" applyProtection="1">
      <alignment horizontal="center" vertical="center"/>
      <protection locked="0"/>
    </xf>
    <xf numFmtId="1" fontId="6" fillId="0" borderId="28" xfId="0" applyNumberFormat="1" applyFont="1" applyFill="1" applyBorder="1" applyAlignment="1" applyProtection="1">
      <alignment horizontal="center" vertical="center"/>
      <protection locked="0"/>
    </xf>
    <xf numFmtId="1" fontId="6" fillId="0" borderId="29" xfId="0" applyNumberFormat="1" applyFont="1" applyFill="1" applyBorder="1" applyAlignment="1" applyProtection="1">
      <alignment horizontal="center" vertical="center"/>
      <protection locked="0"/>
    </xf>
    <xf numFmtId="1" fontId="6" fillId="0" borderId="22" xfId="0" applyNumberFormat="1" applyFont="1" applyFill="1" applyBorder="1" applyAlignment="1" applyProtection="1">
      <alignment horizontal="center" vertical="center"/>
      <protection locked="0"/>
    </xf>
    <xf numFmtId="1" fontId="6" fillId="0" borderId="21" xfId="0" applyNumberFormat="1" applyFont="1" applyFill="1" applyBorder="1" applyAlignment="1" applyProtection="1">
      <alignment horizontal="center" vertical="center"/>
      <protection locked="0"/>
    </xf>
    <xf numFmtId="1" fontId="6" fillId="0" borderId="23" xfId="0" applyNumberFormat="1" applyFont="1" applyFill="1" applyBorder="1" applyAlignment="1" applyProtection="1">
      <alignment horizontal="center" vertical="center"/>
      <protection locked="0"/>
    </xf>
    <xf numFmtId="1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49" fontId="6" fillId="0" borderId="4" xfId="0" applyNumberFormat="1" applyFont="1" applyFill="1" applyBorder="1" applyAlignment="1" applyProtection="1">
      <alignment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1" fontId="6" fillId="0" borderId="9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25" xfId="0" applyNumberFormat="1" applyFont="1" applyFill="1" applyBorder="1" applyAlignment="1" applyProtection="1">
      <alignment horizontal="center" vertical="center"/>
      <protection locked="0"/>
    </xf>
    <xf numFmtId="49" fontId="6" fillId="0" borderId="26" xfId="0" applyNumberFormat="1" applyFont="1" applyFill="1" applyBorder="1" applyAlignment="1" applyProtection="1">
      <alignment vertical="center" wrapText="1" shrinkToFit="1"/>
      <protection locked="0"/>
    </xf>
    <xf numFmtId="49" fontId="6" fillId="0" borderId="27" xfId="0" applyNumberFormat="1" applyFont="1" applyFill="1" applyBorder="1" applyAlignment="1" applyProtection="1">
      <alignment vertical="center" wrapText="1" shrinkToFit="1"/>
      <protection locked="0"/>
    </xf>
    <xf numFmtId="1" fontId="6" fillId="0" borderId="27" xfId="0" applyNumberFormat="1" applyFont="1" applyFill="1" applyBorder="1" applyAlignment="1" applyProtection="1">
      <alignment horizontal="center" vertical="center"/>
      <protection locked="0"/>
    </xf>
    <xf numFmtId="1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31" xfId="0" applyNumberFormat="1" applyFont="1" applyFill="1" applyBorder="1" applyAlignment="1" applyProtection="1">
      <alignment vertical="center" wrapText="1" shrinkToFit="1"/>
      <protection locked="0"/>
    </xf>
    <xf numFmtId="0" fontId="8" fillId="0" borderId="0" xfId="0" applyFont="1" applyFill="1" applyAlignment="1">
      <alignment vertical="center" wrapText="1"/>
    </xf>
    <xf numFmtId="1" fontId="6" fillId="0" borderId="14" xfId="0" quotePrefix="1" applyNumberFormat="1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Fill="1" applyBorder="1" applyAlignment="1" applyProtection="1">
      <alignment vertical="center" wrapText="1" shrinkToFit="1"/>
      <protection locked="0"/>
    </xf>
    <xf numFmtId="49" fontId="6" fillId="0" borderId="32" xfId="0" applyNumberFormat="1" applyFont="1" applyFill="1" applyBorder="1" applyAlignment="1" applyProtection="1">
      <alignment vertical="center" wrapText="1" shrinkToFit="1"/>
      <protection locked="0"/>
    </xf>
    <xf numFmtId="1" fontId="6" fillId="0" borderId="32" xfId="0" applyNumberFormat="1" applyFont="1" applyFill="1" applyBorder="1" applyAlignment="1" applyProtection="1">
      <alignment horizontal="center" vertical="center"/>
      <protection locked="0"/>
    </xf>
    <xf numFmtId="1" fontId="6" fillId="0" borderId="34" xfId="0" applyNumberFormat="1" applyFont="1" applyFill="1" applyBorder="1" applyAlignment="1" applyProtection="1">
      <alignment horizontal="center" vertical="center"/>
      <protection locked="0"/>
    </xf>
    <xf numFmtId="1" fontId="6" fillId="0" borderId="35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vertical="center"/>
      <protection locked="0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vertical="center" shrinkToFit="1"/>
      <protection locked="0"/>
    </xf>
    <xf numFmtId="49" fontId="6" fillId="0" borderId="13" xfId="0" applyNumberFormat="1" applyFont="1" applyFill="1" applyBorder="1" applyAlignment="1" applyProtection="1">
      <alignment vertical="center" wrapText="1" shrinkToFit="1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36" xfId="0" applyNumberFormat="1" applyFont="1" applyFill="1" applyBorder="1" applyAlignment="1" applyProtection="1">
      <alignment horizontal="center" vertical="center"/>
      <protection locked="0"/>
    </xf>
    <xf numFmtId="1" fontId="6" fillId="0" borderId="37" xfId="0" applyNumberFormat="1" applyFont="1" applyFill="1" applyBorder="1" applyAlignment="1" applyProtection="1">
      <alignment horizontal="center" vertical="center"/>
      <protection locked="0"/>
    </xf>
    <xf numFmtId="1" fontId="6" fillId="0" borderId="38" xfId="0" applyNumberFormat="1" applyFont="1" applyFill="1" applyBorder="1" applyAlignment="1" applyProtection="1">
      <alignment horizontal="center" vertical="center"/>
      <protection locked="0"/>
    </xf>
    <xf numFmtId="1" fontId="6" fillId="0" borderId="30" xfId="0" quotePrefix="1" applyNumberFormat="1" applyFont="1" applyFill="1" applyBorder="1" applyAlignment="1" applyProtection="1">
      <alignment horizontal="center" vertical="center"/>
      <protection locked="0"/>
    </xf>
    <xf numFmtId="1" fontId="6" fillId="0" borderId="39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vertical="center" shrinkToFit="1"/>
      <protection locked="0"/>
    </xf>
    <xf numFmtId="1" fontId="6" fillId="0" borderId="19" xfId="0" applyNumberFormat="1" applyFont="1" applyFill="1" applyBorder="1" applyAlignment="1" applyProtection="1">
      <alignment horizontal="center" vertical="center"/>
      <protection locked="0"/>
    </xf>
    <xf numFmtId="1" fontId="6" fillId="0" borderId="40" xfId="0" applyNumberFormat="1" applyFont="1" applyFill="1" applyBorder="1" applyAlignment="1" applyProtection="1">
      <alignment horizontal="center" vertical="center"/>
      <protection locked="0"/>
    </xf>
    <xf numFmtId="1" fontId="6" fillId="0" borderId="31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quotePrefix="1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vertical="center" wrapText="1" shrinkToFit="1"/>
      <protection locked="0"/>
    </xf>
    <xf numFmtId="164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quotePrefix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 applyProtection="1">
      <alignment vertical="center" wrapText="1" shrinkToFit="1"/>
      <protection locked="0"/>
    </xf>
    <xf numFmtId="49" fontId="8" fillId="0" borderId="14" xfId="0" applyNumberFormat="1" applyFont="1" applyFill="1" applyBorder="1" applyAlignment="1" applyProtection="1">
      <alignment vertical="center" wrapText="1" shrinkToFi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/>
    <xf numFmtId="0" fontId="17" fillId="0" borderId="0" xfId="0" applyFont="1" applyFill="1"/>
    <xf numFmtId="0" fontId="9" fillId="2" borderId="3" xfId="0" applyFont="1" applyFill="1" applyBorder="1" applyAlignment="1" applyProtection="1">
      <alignment vertical="center"/>
      <protection locked="0"/>
    </xf>
    <xf numFmtId="1" fontId="6" fillId="0" borderId="0" xfId="0" applyNumberFormat="1" applyFont="1" applyFill="1"/>
    <xf numFmtId="0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/>
    <xf numFmtId="49" fontId="6" fillId="0" borderId="10" xfId="0" quotePrefix="1" applyNumberFormat="1" applyFont="1" applyFill="1" applyBorder="1" applyAlignment="1" applyProtection="1">
      <alignment horizontal="center" vertical="center"/>
      <protection locked="0"/>
    </xf>
    <xf numFmtId="1" fontId="6" fillId="0" borderId="12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textRotation="90" wrapText="1" shrinkToFit="1"/>
      <protection locked="0"/>
    </xf>
    <xf numFmtId="0" fontId="6" fillId="0" borderId="9" xfId="0" applyFont="1" applyBorder="1" applyAlignment="1">
      <alignment horizontal="center" textRotation="90" wrapText="1"/>
    </xf>
    <xf numFmtId="0" fontId="6" fillId="0" borderId="9" xfId="0" applyFont="1" applyFill="1" applyBorder="1" applyAlignment="1" applyProtection="1">
      <alignment horizontal="center" textRotation="90" shrinkToFit="1"/>
      <protection locked="0"/>
    </xf>
    <xf numFmtId="1" fontId="6" fillId="0" borderId="0" xfId="0" applyNumberFormat="1" applyFont="1" applyFill="1" applyBorder="1" applyAlignment="1" applyProtection="1">
      <alignment vertical="center" shrinkToFit="1"/>
      <protection locked="0"/>
    </xf>
    <xf numFmtId="49" fontId="6" fillId="0" borderId="0" xfId="0" quotePrefix="1" applyNumberFormat="1" applyFont="1" applyFill="1" applyBorder="1" applyAlignment="1" applyProtection="1">
      <alignment horizontal="center" vertical="center"/>
      <protection locked="0"/>
    </xf>
    <xf numFmtId="1" fontId="6" fillId="0" borderId="0" xfId="0" quotePrefix="1" applyNumberFormat="1" applyFont="1" applyFill="1" applyBorder="1" applyAlignment="1" applyProtection="1">
      <alignment horizontal="center" vertical="center"/>
      <protection locked="0"/>
    </xf>
    <xf numFmtId="2" fontId="6" fillId="0" borderId="15" xfId="0" applyNumberFormat="1" applyFont="1" applyFill="1" applyBorder="1" applyAlignment="1" applyProtection="1">
      <alignment horizontal="center" vertical="center"/>
      <protection locked="0"/>
    </xf>
    <xf numFmtId="2" fontId="6" fillId="0" borderId="21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2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1" fontId="6" fillId="3" borderId="0" xfId="0" applyNumberFormat="1" applyFont="1" applyFill="1"/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4" xfId="0" applyNumberFormat="1" applyFont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9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Border="1" applyAlignment="1" applyProtection="1">
      <alignment horizontal="center" vertical="center"/>
      <protection locked="0"/>
    </xf>
    <xf numFmtId="2" fontId="6" fillId="2" borderId="29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49" fontId="6" fillId="5" borderId="20" xfId="0" applyNumberFormat="1" applyFont="1" applyFill="1" applyBorder="1" applyAlignment="1" applyProtection="1">
      <alignment vertical="center" wrapText="1" shrinkToFi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/>
    <xf numFmtId="0" fontId="6" fillId="0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0" fontId="2" fillId="0" borderId="0" xfId="0" applyFont="1" applyFill="1"/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vertical="center" shrinkToFit="1"/>
      <protection locked="0"/>
    </xf>
    <xf numFmtId="0" fontId="9" fillId="0" borderId="4" xfId="0" applyFont="1" applyFill="1" applyBorder="1" applyAlignment="1">
      <alignment vertical="center" shrinkToFit="1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 vertical="center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2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>
      <alignment horizontal="left" vertical="center" wrapText="1"/>
    </xf>
    <xf numFmtId="2" fontId="14" fillId="0" borderId="16" xfId="0" applyNumberFormat="1" applyFont="1" applyFill="1" applyBorder="1" applyAlignment="1">
      <alignment horizontal="center" vertical="center"/>
    </xf>
    <xf numFmtId="2" fontId="14" fillId="0" borderId="16" xfId="0" applyNumberFormat="1" applyFont="1" applyFill="1" applyBorder="1" applyAlignment="1" applyProtection="1">
      <alignment horizontal="center" vertical="center"/>
      <protection locked="0"/>
    </xf>
    <xf numFmtId="2" fontId="14" fillId="0" borderId="1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15" fillId="5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1" fontId="6" fillId="0" borderId="21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1" fontId="6" fillId="0" borderId="34" xfId="0" applyNumberFormat="1" applyFont="1" applyBorder="1" applyAlignment="1" applyProtection="1">
      <alignment horizontal="center" vertical="center"/>
      <protection locked="0"/>
    </xf>
    <xf numFmtId="1" fontId="6" fillId="0" borderId="38" xfId="0" applyNumberFormat="1" applyFont="1" applyBorder="1" applyAlignment="1" applyProtection="1">
      <alignment horizontal="center" vertical="center"/>
      <protection locked="0"/>
    </xf>
  </cellXfs>
  <cellStyles count="4">
    <cellStyle name="Normalny" xfId="0" builtinId="0"/>
    <cellStyle name="Normalny 2" xfId="1"/>
    <cellStyle name="Normalny 3" xfId="2"/>
    <cellStyle name="Procentowy 2" xfId="3"/>
  </cellStyles>
  <dxfs count="0"/>
  <tableStyles count="0" defaultTableStyle="TableStyleMedium2" defaultPivotStyle="PivotStyleLight16"/>
  <colors>
    <mruColors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" id="{4A92E256-C249-4995-8672-836A14A2D894}" userId="M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02"/>
  <sheetViews>
    <sheetView tabSelected="1" topLeftCell="A64" zoomScale="85" zoomScaleNormal="85" workbookViewId="0">
      <selection activeCell="K102" sqref="K102"/>
    </sheetView>
  </sheetViews>
  <sheetFormatPr defaultRowHeight="15" x14ac:dyDescent="0.25"/>
  <cols>
    <col min="1" max="1" width="5" style="71" customWidth="1"/>
    <col min="2" max="2" width="31.28515625" style="3" customWidth="1"/>
    <col min="3" max="3" width="14.85546875" style="3" customWidth="1"/>
    <col min="4" max="4" width="4.140625" style="3" customWidth="1"/>
    <col min="5" max="5" width="3.7109375" style="3" customWidth="1"/>
    <col min="6" max="6" width="5.7109375" style="3" bestFit="1" customWidth="1"/>
    <col min="7" max="7" width="5.7109375" style="3" customWidth="1"/>
    <col min="8" max="18" width="4.42578125" style="3" customWidth="1"/>
    <col min="19" max="22" width="4.42578125" style="6" customWidth="1"/>
    <col min="23" max="26" width="4.42578125" style="3" customWidth="1"/>
    <col min="27" max="27" width="9.140625" style="3"/>
    <col min="30" max="30" width="9.5703125" bestFit="1" customWidth="1"/>
  </cols>
  <sheetData>
    <row r="1" spans="1:28" ht="110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230" t="s">
        <v>322</v>
      </c>
      <c r="T1" s="230"/>
      <c r="U1" s="230"/>
      <c r="V1" s="230"/>
      <c r="W1" s="230"/>
      <c r="X1" s="230"/>
      <c r="Y1" s="230"/>
      <c r="Z1" s="230"/>
      <c r="AA1" s="230"/>
      <c r="AB1" s="230"/>
    </row>
    <row r="2" spans="1:28" x14ac:dyDescent="0.25">
      <c r="A2" s="233" t="s">
        <v>256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71"/>
      <c r="AB2" s="85"/>
    </row>
    <row r="3" spans="1:28" x14ac:dyDescent="0.25">
      <c r="A3" s="62" t="s">
        <v>232</v>
      </c>
      <c r="B3" s="62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207"/>
      <c r="Y3" s="207"/>
      <c r="Z3" s="207"/>
      <c r="AA3" s="71"/>
      <c r="AB3" s="85"/>
    </row>
    <row r="4" spans="1:28" s="85" customFormat="1" x14ac:dyDescent="0.25">
      <c r="A4" s="62" t="s">
        <v>228</v>
      </c>
      <c r="B4" s="62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7"/>
      <c r="Z4" s="87"/>
      <c r="AA4" s="71"/>
    </row>
    <row r="5" spans="1:28" s="85" customFormat="1" x14ac:dyDescent="0.25">
      <c r="A5" s="62" t="s">
        <v>229</v>
      </c>
      <c r="B5" s="6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7"/>
      <c r="Y5" s="87"/>
      <c r="Z5" s="87"/>
      <c r="AA5" s="71"/>
    </row>
    <row r="6" spans="1:28" s="85" customFormat="1" x14ac:dyDescent="0.25">
      <c r="A6" s="63" t="s">
        <v>230</v>
      </c>
      <c r="B6" s="63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7"/>
      <c r="Y6" s="87"/>
      <c r="Z6" s="87"/>
      <c r="AA6" s="71"/>
    </row>
    <row r="7" spans="1:28" s="85" customFormat="1" x14ac:dyDescent="0.25">
      <c r="A7" s="62" t="s">
        <v>257</v>
      </c>
      <c r="B7" s="6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9"/>
      <c r="Y7" s="89"/>
      <c r="Z7" s="71"/>
      <c r="AA7" s="71"/>
    </row>
    <row r="8" spans="1:28" s="85" customFormat="1" x14ac:dyDescent="0.25">
      <c r="A8" s="229" t="s">
        <v>324</v>
      </c>
      <c r="B8" s="229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9"/>
      <c r="Y8" s="89"/>
      <c r="Z8" s="71"/>
      <c r="AA8" s="71"/>
    </row>
    <row r="9" spans="1:28" s="85" customFormat="1" ht="15.75" thickBot="1" x14ac:dyDescent="0.3">
      <c r="A9" s="63" t="s">
        <v>233</v>
      </c>
      <c r="B9" s="63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7"/>
      <c r="Y9" s="87"/>
      <c r="Z9" s="87"/>
      <c r="AA9" s="71"/>
    </row>
    <row r="10" spans="1:28" s="85" customFormat="1" ht="27" customHeight="1" thickTop="1" thickBot="1" x14ac:dyDescent="0.3">
      <c r="A10" s="64"/>
      <c r="B10" s="90"/>
      <c r="C10" s="90"/>
      <c r="D10" s="90"/>
      <c r="E10" s="91"/>
      <c r="F10" s="254"/>
      <c r="G10" s="218" t="s">
        <v>0</v>
      </c>
      <c r="H10" s="219"/>
      <c r="I10" s="219"/>
      <c r="J10" s="219"/>
      <c r="K10" s="219"/>
      <c r="L10" s="219"/>
      <c r="M10" s="219"/>
      <c r="N10" s="220"/>
      <c r="O10" s="216" t="s">
        <v>1</v>
      </c>
      <c r="P10" s="217"/>
      <c r="Q10" s="217"/>
      <c r="R10" s="217"/>
      <c r="S10" s="216" t="s">
        <v>2</v>
      </c>
      <c r="T10" s="217"/>
      <c r="U10" s="217"/>
      <c r="V10" s="217"/>
      <c r="W10" s="218" t="s">
        <v>3</v>
      </c>
      <c r="X10" s="219"/>
      <c r="Y10" s="219"/>
      <c r="Z10" s="220"/>
      <c r="AA10" s="71"/>
    </row>
    <row r="11" spans="1:28" s="85" customFormat="1" ht="12.75" customHeight="1" thickTop="1" thickBot="1" x14ac:dyDescent="0.3">
      <c r="A11" s="65"/>
      <c r="B11" s="61"/>
      <c r="C11" s="92"/>
      <c r="D11" s="65"/>
      <c r="E11" s="65"/>
      <c r="F11" s="65"/>
      <c r="G11" s="226"/>
      <c r="H11" s="227"/>
      <c r="I11" s="227"/>
      <c r="J11" s="227"/>
      <c r="K11" s="227"/>
      <c r="L11" s="227"/>
      <c r="M11" s="227"/>
      <c r="N11" s="228"/>
      <c r="O11" s="216" t="s">
        <v>4</v>
      </c>
      <c r="P11" s="217"/>
      <c r="Q11" s="216" t="s">
        <v>5</v>
      </c>
      <c r="R11" s="217"/>
      <c r="S11" s="216" t="s">
        <v>6</v>
      </c>
      <c r="T11" s="221"/>
      <c r="U11" s="216" t="s">
        <v>7</v>
      </c>
      <c r="V11" s="217"/>
      <c r="W11" s="216" t="s">
        <v>8</v>
      </c>
      <c r="X11" s="217"/>
      <c r="Y11" s="216" t="s">
        <v>9</v>
      </c>
      <c r="Z11" s="221"/>
      <c r="AA11" s="71"/>
    </row>
    <row r="12" spans="1:28" s="85" customFormat="1" ht="201.75" customHeight="1" thickTop="1" thickBot="1" x14ac:dyDescent="0.3">
      <c r="A12" s="66" t="s">
        <v>10</v>
      </c>
      <c r="B12" s="93" t="s">
        <v>11</v>
      </c>
      <c r="C12" s="94" t="s">
        <v>12</v>
      </c>
      <c r="D12" s="95" t="s">
        <v>14</v>
      </c>
      <c r="E12" s="95" t="s">
        <v>15</v>
      </c>
      <c r="F12" s="95" t="s">
        <v>325</v>
      </c>
      <c r="G12" s="96" t="s">
        <v>16</v>
      </c>
      <c r="H12" s="97" t="s">
        <v>17</v>
      </c>
      <c r="I12" s="98" t="s">
        <v>18</v>
      </c>
      <c r="J12" s="98" t="s">
        <v>19</v>
      </c>
      <c r="K12" s="98" t="s">
        <v>20</v>
      </c>
      <c r="L12" s="98" t="s">
        <v>21</v>
      </c>
      <c r="M12" s="99" t="s">
        <v>22</v>
      </c>
      <c r="N12" s="100" t="s">
        <v>23</v>
      </c>
      <c r="O12" s="97" t="s">
        <v>17</v>
      </c>
      <c r="P12" s="101" t="s">
        <v>24</v>
      </c>
      <c r="Q12" s="97" t="s">
        <v>17</v>
      </c>
      <c r="R12" s="101" t="s">
        <v>24</v>
      </c>
      <c r="S12" s="97" t="s">
        <v>17</v>
      </c>
      <c r="T12" s="101" t="s">
        <v>24</v>
      </c>
      <c r="U12" s="97" t="s">
        <v>17</v>
      </c>
      <c r="V12" s="101" t="s">
        <v>24</v>
      </c>
      <c r="W12" s="97" t="s">
        <v>17</v>
      </c>
      <c r="X12" s="101" t="s">
        <v>24</v>
      </c>
      <c r="Y12" s="97" t="s">
        <v>17</v>
      </c>
      <c r="Z12" s="101" t="s">
        <v>24</v>
      </c>
      <c r="AA12" s="71"/>
    </row>
    <row r="13" spans="1:28" s="85" customFormat="1" ht="16.5" thickTop="1" thickBot="1" x14ac:dyDescent="0.3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/>
      <c r="G13" s="67">
        <v>6</v>
      </c>
      <c r="H13" s="67">
        <v>7</v>
      </c>
      <c r="I13" s="67">
        <v>8</v>
      </c>
      <c r="J13" s="67">
        <v>9</v>
      </c>
      <c r="K13" s="67">
        <v>10</v>
      </c>
      <c r="L13" s="67">
        <v>11</v>
      </c>
      <c r="M13" s="67">
        <v>12</v>
      </c>
      <c r="N13" s="67">
        <v>13</v>
      </c>
      <c r="O13" s="67">
        <v>14</v>
      </c>
      <c r="P13" s="67">
        <v>15</v>
      </c>
      <c r="Q13" s="67">
        <v>16</v>
      </c>
      <c r="R13" s="67">
        <v>17</v>
      </c>
      <c r="S13" s="67">
        <v>18</v>
      </c>
      <c r="T13" s="67">
        <v>19</v>
      </c>
      <c r="U13" s="67">
        <v>20</v>
      </c>
      <c r="V13" s="67">
        <v>21</v>
      </c>
      <c r="W13" s="67">
        <v>22</v>
      </c>
      <c r="X13" s="67">
        <v>23</v>
      </c>
      <c r="Y13" s="67">
        <v>24</v>
      </c>
      <c r="Z13" s="67">
        <v>25</v>
      </c>
      <c r="AA13" s="71"/>
    </row>
    <row r="14" spans="1:28" s="85" customFormat="1" ht="16.5" thickTop="1" thickBot="1" x14ac:dyDescent="0.3">
      <c r="A14" s="222" t="s">
        <v>247</v>
      </c>
      <c r="B14" s="223"/>
      <c r="C14" s="223"/>
      <c r="D14" s="204"/>
      <c r="E14" s="204"/>
      <c r="F14" s="215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71"/>
    </row>
    <row r="15" spans="1:28" s="85" customFormat="1" ht="26.25" thickTop="1" x14ac:dyDescent="0.25">
      <c r="A15" s="68" t="s">
        <v>265</v>
      </c>
      <c r="B15" s="208" t="s">
        <v>320</v>
      </c>
      <c r="C15" s="103" t="s">
        <v>27</v>
      </c>
      <c r="D15" s="104"/>
      <c r="E15" s="104">
        <v>2</v>
      </c>
      <c r="F15" s="16">
        <v>4</v>
      </c>
      <c r="G15" s="104">
        <f>SUM(H15:N15)</f>
        <v>60</v>
      </c>
      <c r="H15" s="105"/>
      <c r="I15" s="106"/>
      <c r="J15" s="107"/>
      <c r="K15" s="106"/>
      <c r="L15" s="106">
        <f>P15+R15</f>
        <v>60</v>
      </c>
      <c r="M15" s="106"/>
      <c r="N15" s="106"/>
      <c r="O15" s="105"/>
      <c r="P15" s="108">
        <v>30</v>
      </c>
      <c r="Q15" s="105"/>
      <c r="R15" s="108">
        <v>30</v>
      </c>
      <c r="S15" s="105"/>
      <c r="T15" s="108"/>
      <c r="U15" s="105"/>
      <c r="V15" s="108"/>
      <c r="W15" s="105"/>
      <c r="X15" s="108"/>
      <c r="Y15" s="105"/>
      <c r="Z15" s="108"/>
      <c r="AA15" s="109"/>
    </row>
    <row r="16" spans="1:28" s="85" customFormat="1" ht="25.5" x14ac:dyDescent="0.25">
      <c r="A16" s="68" t="s">
        <v>266</v>
      </c>
      <c r="B16" s="209" t="s">
        <v>321</v>
      </c>
      <c r="C16" s="103" t="s">
        <v>29</v>
      </c>
      <c r="D16" s="104">
        <v>4</v>
      </c>
      <c r="E16" s="104"/>
      <c r="F16" s="16">
        <v>4</v>
      </c>
      <c r="G16" s="104">
        <f>SUM(H16:N16)</f>
        <v>60</v>
      </c>
      <c r="H16" s="105"/>
      <c r="I16" s="106"/>
      <c r="J16" s="107"/>
      <c r="K16" s="106"/>
      <c r="L16" s="106">
        <f>T16+V16</f>
        <v>60</v>
      </c>
      <c r="M16" s="106"/>
      <c r="N16" s="106"/>
      <c r="O16" s="105"/>
      <c r="P16" s="108"/>
      <c r="Q16" s="105"/>
      <c r="R16" s="108"/>
      <c r="S16" s="105"/>
      <c r="T16" s="108">
        <v>30</v>
      </c>
      <c r="U16" s="105"/>
      <c r="V16" s="108">
        <v>30</v>
      </c>
      <c r="W16" s="105"/>
      <c r="X16" s="108"/>
      <c r="Y16" s="105"/>
      <c r="Z16" s="108"/>
      <c r="AA16" s="71"/>
    </row>
    <row r="17" spans="1:27" s="85" customFormat="1" x14ac:dyDescent="0.25">
      <c r="A17" s="68" t="s">
        <v>120</v>
      </c>
      <c r="B17" s="110" t="s">
        <v>319</v>
      </c>
      <c r="C17" s="111" t="s">
        <v>31</v>
      </c>
      <c r="D17" s="112"/>
      <c r="E17" s="112">
        <v>1</v>
      </c>
      <c r="F17" s="255">
        <v>0</v>
      </c>
      <c r="G17" s="104">
        <f>H17+I17</f>
        <v>30</v>
      </c>
      <c r="H17" s="113">
        <f t="shared" ref="H17:I20" si="0">O17+Q17+S17+U17+W17+Y17</f>
        <v>0</v>
      </c>
      <c r="I17" s="114">
        <f t="shared" si="0"/>
        <v>30</v>
      </c>
      <c r="J17" s="106"/>
      <c r="K17" s="115"/>
      <c r="L17" s="115"/>
      <c r="M17" s="115"/>
      <c r="N17" s="115"/>
      <c r="O17" s="116"/>
      <c r="P17" s="117">
        <v>30</v>
      </c>
      <c r="Q17" s="116"/>
      <c r="R17" s="117"/>
      <c r="S17" s="116"/>
      <c r="T17" s="117"/>
      <c r="U17" s="116"/>
      <c r="V17" s="117"/>
      <c r="W17" s="116"/>
      <c r="X17" s="117"/>
      <c r="Y17" s="116"/>
      <c r="Z17" s="117"/>
      <c r="AA17" s="71"/>
    </row>
    <row r="18" spans="1:27" s="85" customFormat="1" x14ac:dyDescent="0.25">
      <c r="A18" s="68" t="s">
        <v>123</v>
      </c>
      <c r="B18" s="110" t="s">
        <v>32</v>
      </c>
      <c r="C18" s="111" t="s">
        <v>33</v>
      </c>
      <c r="D18" s="112"/>
      <c r="E18" s="112">
        <v>2</v>
      </c>
      <c r="F18" s="255">
        <v>0</v>
      </c>
      <c r="G18" s="104">
        <f>H18+I18</f>
        <v>30</v>
      </c>
      <c r="H18" s="113">
        <f t="shared" si="0"/>
        <v>0</v>
      </c>
      <c r="I18" s="114">
        <f t="shared" si="0"/>
        <v>30</v>
      </c>
      <c r="J18" s="106"/>
      <c r="K18" s="115"/>
      <c r="L18" s="115"/>
      <c r="M18" s="115"/>
      <c r="N18" s="115"/>
      <c r="O18" s="116"/>
      <c r="P18" s="117"/>
      <c r="Q18" s="116"/>
      <c r="R18" s="117">
        <v>30</v>
      </c>
      <c r="S18" s="116"/>
      <c r="T18" s="117"/>
      <c r="U18" s="116"/>
      <c r="V18" s="117"/>
      <c r="W18" s="116"/>
      <c r="X18" s="117"/>
      <c r="Y18" s="116"/>
      <c r="Z18" s="117"/>
      <c r="AA18" s="71"/>
    </row>
    <row r="19" spans="1:27" s="85" customFormat="1" ht="27" customHeight="1" x14ac:dyDescent="0.25">
      <c r="A19" s="68" t="s">
        <v>141</v>
      </c>
      <c r="B19" s="110" t="s">
        <v>34</v>
      </c>
      <c r="C19" s="110" t="s">
        <v>35</v>
      </c>
      <c r="D19" s="112"/>
      <c r="E19" s="112">
        <v>2</v>
      </c>
      <c r="F19" s="255">
        <v>2</v>
      </c>
      <c r="G19" s="104">
        <f>H19+I19</f>
        <v>30</v>
      </c>
      <c r="H19" s="113">
        <f t="shared" si="0"/>
        <v>0</v>
      </c>
      <c r="I19" s="114">
        <f t="shared" si="0"/>
        <v>30</v>
      </c>
      <c r="J19" s="106"/>
      <c r="K19" s="115"/>
      <c r="L19" s="115"/>
      <c r="M19" s="115"/>
      <c r="N19" s="115"/>
      <c r="O19" s="116"/>
      <c r="P19" s="117"/>
      <c r="Q19" s="116"/>
      <c r="R19" s="117">
        <v>30</v>
      </c>
      <c r="S19" s="116"/>
      <c r="T19" s="117"/>
      <c r="U19" s="116"/>
      <c r="V19" s="117"/>
      <c r="W19" s="116"/>
      <c r="X19" s="117"/>
      <c r="Y19" s="116"/>
      <c r="Z19" s="117"/>
      <c r="AA19" s="71"/>
    </row>
    <row r="20" spans="1:27" s="85" customFormat="1" ht="15.75" thickBot="1" x14ac:dyDescent="0.3">
      <c r="A20" s="68" t="s">
        <v>128</v>
      </c>
      <c r="B20" s="110" t="s">
        <v>36</v>
      </c>
      <c r="C20" s="111" t="s">
        <v>37</v>
      </c>
      <c r="D20" s="112"/>
      <c r="E20" s="112">
        <v>5</v>
      </c>
      <c r="F20" s="255">
        <v>1</v>
      </c>
      <c r="G20" s="104">
        <f>H20+I20</f>
        <v>15</v>
      </c>
      <c r="H20" s="113">
        <f t="shared" si="0"/>
        <v>15</v>
      </c>
      <c r="I20" s="114">
        <f t="shared" si="0"/>
        <v>0</v>
      </c>
      <c r="J20" s="118"/>
      <c r="K20" s="115"/>
      <c r="L20" s="115"/>
      <c r="M20" s="115"/>
      <c r="N20" s="115"/>
      <c r="O20" s="116"/>
      <c r="P20" s="117"/>
      <c r="Q20" s="116"/>
      <c r="R20" s="117"/>
      <c r="S20" s="116"/>
      <c r="T20" s="117"/>
      <c r="U20" s="116"/>
      <c r="V20" s="117"/>
      <c r="W20" s="116">
        <v>15</v>
      </c>
      <c r="X20" s="117"/>
      <c r="Y20" s="116"/>
      <c r="Z20" s="117"/>
      <c r="AA20" s="71"/>
    </row>
    <row r="21" spans="1:27" s="85" customFormat="1" ht="16.5" thickTop="1" thickBot="1" x14ac:dyDescent="0.3">
      <c r="A21" s="205" t="s">
        <v>16</v>
      </c>
      <c r="B21" s="119"/>
      <c r="C21" s="120"/>
      <c r="D21" s="121"/>
      <c r="E21" s="121"/>
      <c r="F21" s="256">
        <f t="shared" ref="F21" si="1">SUM(F15:F20)</f>
        <v>11</v>
      </c>
      <c r="G21" s="122">
        <f>SUM(G15:G20)</f>
        <v>225</v>
      </c>
      <c r="H21" s="123">
        <f t="shared" ref="H21:Z21" si="2">SUM(H15:H20)</f>
        <v>15</v>
      </c>
      <c r="I21" s="124">
        <f t="shared" si="2"/>
        <v>90</v>
      </c>
      <c r="J21" s="124">
        <f t="shared" si="2"/>
        <v>0</v>
      </c>
      <c r="K21" s="124">
        <f t="shared" si="2"/>
        <v>0</v>
      </c>
      <c r="L21" s="124">
        <f t="shared" si="2"/>
        <v>120</v>
      </c>
      <c r="M21" s="124">
        <f t="shared" si="2"/>
        <v>0</v>
      </c>
      <c r="N21" s="125">
        <f t="shared" si="2"/>
        <v>0</v>
      </c>
      <c r="O21" s="123">
        <f t="shared" si="2"/>
        <v>0</v>
      </c>
      <c r="P21" s="126">
        <f t="shared" si="2"/>
        <v>60</v>
      </c>
      <c r="Q21" s="123">
        <f t="shared" si="2"/>
        <v>0</v>
      </c>
      <c r="R21" s="126">
        <f t="shared" si="2"/>
        <v>90</v>
      </c>
      <c r="S21" s="123">
        <f t="shared" si="2"/>
        <v>0</v>
      </c>
      <c r="T21" s="126">
        <f t="shared" si="2"/>
        <v>30</v>
      </c>
      <c r="U21" s="123">
        <f t="shared" si="2"/>
        <v>0</v>
      </c>
      <c r="V21" s="126">
        <f t="shared" si="2"/>
        <v>30</v>
      </c>
      <c r="W21" s="123">
        <f t="shared" si="2"/>
        <v>15</v>
      </c>
      <c r="X21" s="126">
        <f t="shared" si="2"/>
        <v>0</v>
      </c>
      <c r="Y21" s="123">
        <f t="shared" si="2"/>
        <v>0</v>
      </c>
      <c r="Z21" s="126">
        <f t="shared" si="2"/>
        <v>0</v>
      </c>
      <c r="AA21" s="71"/>
    </row>
    <row r="22" spans="1:27" s="85" customFormat="1" ht="16.5" thickTop="1" thickBot="1" x14ac:dyDescent="0.3">
      <c r="A22" s="222" t="s">
        <v>248</v>
      </c>
      <c r="B22" s="223"/>
      <c r="C22" s="223"/>
      <c r="D22" s="204"/>
      <c r="E22" s="204"/>
      <c r="F22" s="257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71"/>
    </row>
    <row r="23" spans="1:27" s="85" customFormat="1" ht="15.75" thickTop="1" x14ac:dyDescent="0.25">
      <c r="A23" s="68" t="s">
        <v>254</v>
      </c>
      <c r="B23" s="127" t="s">
        <v>234</v>
      </c>
      <c r="C23" s="128" t="s">
        <v>236</v>
      </c>
      <c r="D23" s="129"/>
      <c r="E23" s="129">
        <v>2</v>
      </c>
      <c r="F23" s="19">
        <v>3</v>
      </c>
      <c r="G23" s="104">
        <f>SUM(H23:N23)</f>
        <v>30</v>
      </c>
      <c r="H23" s="113">
        <f>O23+Q23+S23+U23+W23+Y23</f>
        <v>30</v>
      </c>
      <c r="I23" s="114"/>
      <c r="J23" s="114"/>
      <c r="K23" s="114"/>
      <c r="L23" s="114"/>
      <c r="M23" s="114"/>
      <c r="N23" s="114"/>
      <c r="O23" s="113"/>
      <c r="P23" s="130"/>
      <c r="Q23" s="113">
        <v>30</v>
      </c>
      <c r="R23" s="130"/>
      <c r="S23" s="113"/>
      <c r="T23" s="130"/>
      <c r="U23" s="113"/>
      <c r="V23" s="130"/>
      <c r="W23" s="113"/>
      <c r="X23" s="130"/>
      <c r="Y23" s="113"/>
      <c r="Z23" s="130"/>
      <c r="AA23" s="71"/>
    </row>
    <row r="24" spans="1:27" s="85" customFormat="1" ht="15.75" thickBot="1" x14ac:dyDescent="0.3">
      <c r="A24" s="68" t="s">
        <v>255</v>
      </c>
      <c r="B24" s="127" t="s">
        <v>235</v>
      </c>
      <c r="C24" s="128" t="s">
        <v>237</v>
      </c>
      <c r="D24" s="129"/>
      <c r="E24" s="129">
        <v>6</v>
      </c>
      <c r="F24" s="19">
        <v>3</v>
      </c>
      <c r="G24" s="104">
        <f>SUM(H24:N24)</f>
        <v>30</v>
      </c>
      <c r="H24" s="113">
        <f>O24+Q24+S24+U24+W24+Y24</f>
        <v>30</v>
      </c>
      <c r="I24" s="114"/>
      <c r="J24" s="114"/>
      <c r="K24" s="114"/>
      <c r="L24" s="114"/>
      <c r="M24" s="114"/>
      <c r="N24" s="114"/>
      <c r="O24" s="113"/>
      <c r="P24" s="130"/>
      <c r="Q24" s="113"/>
      <c r="R24" s="130"/>
      <c r="S24" s="113"/>
      <c r="T24" s="130"/>
      <c r="U24" s="113"/>
      <c r="V24" s="130"/>
      <c r="W24" s="113"/>
      <c r="X24" s="130"/>
      <c r="Y24" s="113">
        <v>30</v>
      </c>
      <c r="Z24" s="130"/>
      <c r="AA24" s="71"/>
    </row>
    <row r="25" spans="1:27" s="85" customFormat="1" ht="16.5" thickTop="1" thickBot="1" x14ac:dyDescent="0.3">
      <c r="A25" s="205" t="s">
        <v>16</v>
      </c>
      <c r="B25" s="119"/>
      <c r="C25" s="120"/>
      <c r="D25" s="121"/>
      <c r="E25" s="121"/>
      <c r="F25" s="258">
        <f t="shared" ref="F25" si="3">SUM(F23:F24)</f>
        <v>6</v>
      </c>
      <c r="G25" s="122">
        <f>SUM(G23:G24)</f>
        <v>60</v>
      </c>
      <c r="H25" s="122">
        <f t="shared" ref="H25:Z25" si="4">SUM(H23:H24)</f>
        <v>60</v>
      </c>
      <c r="I25" s="122">
        <f t="shared" si="4"/>
        <v>0</v>
      </c>
      <c r="J25" s="122">
        <f t="shared" si="4"/>
        <v>0</v>
      </c>
      <c r="K25" s="122">
        <f t="shared" si="4"/>
        <v>0</v>
      </c>
      <c r="L25" s="122">
        <f t="shared" si="4"/>
        <v>0</v>
      </c>
      <c r="M25" s="122">
        <f t="shared" si="4"/>
        <v>0</v>
      </c>
      <c r="N25" s="122">
        <f t="shared" si="4"/>
        <v>0</v>
      </c>
      <c r="O25" s="122">
        <f t="shared" si="4"/>
        <v>0</v>
      </c>
      <c r="P25" s="122">
        <f t="shared" si="4"/>
        <v>0</v>
      </c>
      <c r="Q25" s="122">
        <f t="shared" si="4"/>
        <v>30</v>
      </c>
      <c r="R25" s="122">
        <f t="shared" si="4"/>
        <v>0</v>
      </c>
      <c r="S25" s="122">
        <f t="shared" si="4"/>
        <v>0</v>
      </c>
      <c r="T25" s="122">
        <f t="shared" si="4"/>
        <v>0</v>
      </c>
      <c r="U25" s="122">
        <f t="shared" si="4"/>
        <v>0</v>
      </c>
      <c r="V25" s="122">
        <f t="shared" si="4"/>
        <v>0</v>
      </c>
      <c r="W25" s="122">
        <f t="shared" si="4"/>
        <v>0</v>
      </c>
      <c r="X25" s="122">
        <f t="shared" si="4"/>
        <v>0</v>
      </c>
      <c r="Y25" s="122">
        <f t="shared" si="4"/>
        <v>30</v>
      </c>
      <c r="Z25" s="122">
        <f t="shared" si="4"/>
        <v>0</v>
      </c>
      <c r="AA25" s="71"/>
    </row>
    <row r="26" spans="1:27" s="85" customFormat="1" ht="16.5" thickTop="1" thickBot="1" x14ac:dyDescent="0.3">
      <c r="A26" s="222" t="s">
        <v>249</v>
      </c>
      <c r="B26" s="223"/>
      <c r="C26" s="223"/>
      <c r="D26" s="204"/>
      <c r="E26" s="204"/>
      <c r="F26" s="257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71"/>
    </row>
    <row r="27" spans="1:27" s="85" customFormat="1" ht="15.75" thickTop="1" x14ac:dyDescent="0.25">
      <c r="A27" s="68" t="s">
        <v>267</v>
      </c>
      <c r="B27" s="127" t="s">
        <v>38</v>
      </c>
      <c r="C27" s="128" t="s">
        <v>39</v>
      </c>
      <c r="D27" s="129">
        <v>1</v>
      </c>
      <c r="E27" s="129"/>
      <c r="F27" s="19">
        <v>5</v>
      </c>
      <c r="G27" s="129">
        <f>H27+I27</f>
        <v>60</v>
      </c>
      <c r="H27" s="113">
        <f t="shared" ref="H27:I32" si="5">O27+Q27+S27+U27+W27+Y27</f>
        <v>30</v>
      </c>
      <c r="I27" s="114">
        <f t="shared" si="5"/>
        <v>30</v>
      </c>
      <c r="J27" s="114"/>
      <c r="K27" s="114"/>
      <c r="L27" s="114"/>
      <c r="M27" s="114"/>
      <c r="N27" s="114"/>
      <c r="O27" s="113">
        <v>30</v>
      </c>
      <c r="P27" s="130">
        <v>30</v>
      </c>
      <c r="Q27" s="113"/>
      <c r="R27" s="130"/>
      <c r="S27" s="113"/>
      <c r="T27" s="130"/>
      <c r="U27" s="113"/>
      <c r="V27" s="130"/>
      <c r="W27" s="113"/>
      <c r="X27" s="130"/>
      <c r="Y27" s="113"/>
      <c r="Z27" s="130"/>
      <c r="AA27" s="71"/>
    </row>
    <row r="28" spans="1:27" s="85" customFormat="1" x14ac:dyDescent="0.25">
      <c r="A28" s="68" t="s">
        <v>268</v>
      </c>
      <c r="B28" s="127" t="s">
        <v>40</v>
      </c>
      <c r="C28" s="128" t="s">
        <v>41</v>
      </c>
      <c r="D28" s="129">
        <v>1</v>
      </c>
      <c r="E28" s="129"/>
      <c r="F28" s="19">
        <v>5</v>
      </c>
      <c r="G28" s="129">
        <f t="shared" ref="G28:G32" si="6">H28+I28</f>
        <v>60</v>
      </c>
      <c r="H28" s="113">
        <f t="shared" si="5"/>
        <v>30</v>
      </c>
      <c r="I28" s="114">
        <f t="shared" si="5"/>
        <v>30</v>
      </c>
      <c r="J28" s="107"/>
      <c r="K28" s="114"/>
      <c r="L28" s="114"/>
      <c r="M28" s="114"/>
      <c r="N28" s="114"/>
      <c r="O28" s="113">
        <v>30</v>
      </c>
      <c r="P28" s="130">
        <v>30</v>
      </c>
      <c r="Q28" s="113"/>
      <c r="R28" s="130"/>
      <c r="S28" s="113"/>
      <c r="T28" s="130"/>
      <c r="U28" s="113"/>
      <c r="V28" s="130"/>
      <c r="W28" s="113"/>
      <c r="X28" s="130"/>
      <c r="Y28" s="113"/>
      <c r="Z28" s="130"/>
      <c r="AA28" s="71"/>
    </row>
    <row r="29" spans="1:27" s="85" customFormat="1" x14ac:dyDescent="0.25">
      <c r="A29" s="68" t="s">
        <v>269</v>
      </c>
      <c r="B29" s="127" t="s">
        <v>42</v>
      </c>
      <c r="C29" s="128" t="s">
        <v>43</v>
      </c>
      <c r="D29" s="129">
        <v>2</v>
      </c>
      <c r="E29" s="129"/>
      <c r="F29" s="19">
        <v>5</v>
      </c>
      <c r="G29" s="129">
        <f t="shared" si="6"/>
        <v>60</v>
      </c>
      <c r="H29" s="113">
        <f t="shared" si="5"/>
        <v>30</v>
      </c>
      <c r="I29" s="114">
        <f t="shared" si="5"/>
        <v>30</v>
      </c>
      <c r="J29" s="107"/>
      <c r="K29" s="114"/>
      <c r="L29" s="114"/>
      <c r="M29" s="114"/>
      <c r="N29" s="114"/>
      <c r="O29" s="113"/>
      <c r="P29" s="130"/>
      <c r="Q29" s="113">
        <v>30</v>
      </c>
      <c r="R29" s="130">
        <v>30</v>
      </c>
      <c r="S29" s="113"/>
      <c r="T29" s="130"/>
      <c r="U29" s="113"/>
      <c r="V29" s="130"/>
      <c r="W29" s="113"/>
      <c r="X29" s="130"/>
      <c r="Y29" s="113"/>
      <c r="Z29" s="130"/>
      <c r="AA29" s="71"/>
    </row>
    <row r="30" spans="1:27" s="85" customFormat="1" ht="25.5" customHeight="1" x14ac:dyDescent="0.25">
      <c r="A30" s="68" t="s">
        <v>270</v>
      </c>
      <c r="B30" s="131" t="s">
        <v>44</v>
      </c>
      <c r="C30" s="132" t="s">
        <v>45</v>
      </c>
      <c r="D30" s="104">
        <v>1</v>
      </c>
      <c r="E30" s="104"/>
      <c r="F30" s="16">
        <v>6</v>
      </c>
      <c r="G30" s="129">
        <f t="shared" si="6"/>
        <v>60</v>
      </c>
      <c r="H30" s="113">
        <f t="shared" si="5"/>
        <v>30</v>
      </c>
      <c r="I30" s="114">
        <f t="shared" si="5"/>
        <v>30</v>
      </c>
      <c r="J30" s="107"/>
      <c r="K30" s="106"/>
      <c r="L30" s="106"/>
      <c r="M30" s="106"/>
      <c r="N30" s="106"/>
      <c r="O30" s="105">
        <v>30</v>
      </c>
      <c r="P30" s="108">
        <v>30</v>
      </c>
      <c r="Q30" s="105"/>
      <c r="R30" s="108"/>
      <c r="S30" s="105"/>
      <c r="T30" s="108"/>
      <c r="U30" s="105"/>
      <c r="V30" s="108"/>
      <c r="W30" s="105"/>
      <c r="X30" s="108"/>
      <c r="Y30" s="105"/>
      <c r="Z30" s="108"/>
      <c r="AA30" s="71"/>
    </row>
    <row r="31" spans="1:27" s="85" customFormat="1" ht="24" customHeight="1" x14ac:dyDescent="0.25">
      <c r="A31" s="68" t="s">
        <v>271</v>
      </c>
      <c r="B31" s="131" t="s">
        <v>46</v>
      </c>
      <c r="C31" s="103" t="s">
        <v>47</v>
      </c>
      <c r="D31" s="104">
        <v>2</v>
      </c>
      <c r="E31" s="133"/>
      <c r="F31" s="16">
        <v>4</v>
      </c>
      <c r="G31" s="129">
        <f t="shared" si="6"/>
        <v>30</v>
      </c>
      <c r="H31" s="113">
        <f t="shared" si="5"/>
        <v>30</v>
      </c>
      <c r="I31" s="114">
        <f t="shared" si="5"/>
        <v>0</v>
      </c>
      <c r="J31" s="107"/>
      <c r="K31" s="106"/>
      <c r="L31" s="106"/>
      <c r="M31" s="106"/>
      <c r="N31" s="106"/>
      <c r="O31" s="105"/>
      <c r="P31" s="108"/>
      <c r="Q31" s="105">
        <v>30</v>
      </c>
      <c r="R31" s="108"/>
      <c r="S31" s="105"/>
      <c r="T31" s="108"/>
      <c r="U31" s="105"/>
      <c r="V31" s="108"/>
      <c r="W31" s="105"/>
      <c r="X31" s="108"/>
      <c r="Y31" s="105"/>
      <c r="Z31" s="108"/>
      <c r="AA31" s="71"/>
    </row>
    <row r="32" spans="1:27" s="85" customFormat="1" ht="27.75" customHeight="1" thickBot="1" x14ac:dyDescent="0.3">
      <c r="A32" s="68" t="s">
        <v>272</v>
      </c>
      <c r="B32" s="134" t="s">
        <v>48</v>
      </c>
      <c r="C32" s="135" t="s">
        <v>49</v>
      </c>
      <c r="D32" s="136">
        <v>3</v>
      </c>
      <c r="E32" s="136"/>
      <c r="F32" s="259">
        <v>6</v>
      </c>
      <c r="G32" s="129">
        <f t="shared" si="6"/>
        <v>60</v>
      </c>
      <c r="H32" s="113">
        <f t="shared" si="5"/>
        <v>30</v>
      </c>
      <c r="I32" s="114">
        <f t="shared" si="5"/>
        <v>30</v>
      </c>
      <c r="J32" s="118"/>
      <c r="K32" s="118"/>
      <c r="L32" s="118"/>
      <c r="M32" s="118"/>
      <c r="N32" s="118"/>
      <c r="O32" s="137"/>
      <c r="P32" s="138"/>
      <c r="Q32" s="116"/>
      <c r="R32" s="117"/>
      <c r="S32" s="116">
        <v>30</v>
      </c>
      <c r="T32" s="117">
        <v>30</v>
      </c>
      <c r="U32" s="116"/>
      <c r="V32" s="117"/>
      <c r="W32" s="116"/>
      <c r="X32" s="117"/>
      <c r="Y32" s="116"/>
      <c r="Z32" s="117"/>
      <c r="AA32" s="71"/>
    </row>
    <row r="33" spans="1:27" s="85" customFormat="1" ht="16.5" thickTop="1" thickBot="1" x14ac:dyDescent="0.3">
      <c r="A33" s="224" t="s">
        <v>16</v>
      </c>
      <c r="B33" s="225"/>
      <c r="C33" s="139"/>
      <c r="D33" s="140"/>
      <c r="E33" s="121"/>
      <c r="F33" s="256">
        <f t="shared" ref="F33" si="7">SUM(F27:F32)</f>
        <v>31</v>
      </c>
      <c r="G33" s="122">
        <f>SUM(G27:G32)</f>
        <v>330</v>
      </c>
      <c r="H33" s="124">
        <f t="shared" ref="H33:Z33" si="8">SUM(H27:H32)</f>
        <v>180</v>
      </c>
      <c r="I33" s="124">
        <f t="shared" si="8"/>
        <v>150</v>
      </c>
      <c r="J33" s="114">
        <f t="shared" si="8"/>
        <v>0</v>
      </c>
      <c r="K33" s="114">
        <f t="shared" si="8"/>
        <v>0</v>
      </c>
      <c r="L33" s="114">
        <f t="shared" si="8"/>
        <v>0</v>
      </c>
      <c r="M33" s="114">
        <f t="shared" si="8"/>
        <v>0</v>
      </c>
      <c r="N33" s="114">
        <f t="shared" si="8"/>
        <v>0</v>
      </c>
      <c r="O33" s="123">
        <f t="shared" si="8"/>
        <v>90</v>
      </c>
      <c r="P33" s="126">
        <f t="shared" si="8"/>
        <v>90</v>
      </c>
      <c r="Q33" s="123">
        <f t="shared" si="8"/>
        <v>60</v>
      </c>
      <c r="R33" s="126">
        <f t="shared" si="8"/>
        <v>30</v>
      </c>
      <c r="S33" s="126">
        <f t="shared" si="8"/>
        <v>30</v>
      </c>
      <c r="T33" s="126">
        <f t="shared" si="8"/>
        <v>30</v>
      </c>
      <c r="U33" s="126">
        <f t="shared" si="8"/>
        <v>0</v>
      </c>
      <c r="V33" s="126">
        <f t="shared" si="8"/>
        <v>0</v>
      </c>
      <c r="W33" s="126">
        <f t="shared" si="8"/>
        <v>0</v>
      </c>
      <c r="X33" s="126">
        <f t="shared" si="8"/>
        <v>0</v>
      </c>
      <c r="Y33" s="126">
        <f t="shared" si="8"/>
        <v>0</v>
      </c>
      <c r="Z33" s="126">
        <f t="shared" si="8"/>
        <v>0</v>
      </c>
      <c r="AA33" s="71"/>
    </row>
    <row r="34" spans="1:27" s="85" customFormat="1" ht="16.5" thickTop="1" thickBot="1" x14ac:dyDescent="0.3">
      <c r="A34" s="222" t="s">
        <v>250</v>
      </c>
      <c r="B34" s="223"/>
      <c r="C34" s="223"/>
      <c r="D34" s="204"/>
      <c r="E34" s="204"/>
      <c r="F34" s="257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71"/>
    </row>
    <row r="35" spans="1:27" s="85" customFormat="1" ht="15.75" thickTop="1" x14ac:dyDescent="0.25">
      <c r="A35" s="69" t="s">
        <v>273</v>
      </c>
      <c r="B35" s="141" t="s">
        <v>50</v>
      </c>
      <c r="C35" s="142" t="s">
        <v>51</v>
      </c>
      <c r="D35" s="143">
        <v>2</v>
      </c>
      <c r="E35" s="107"/>
      <c r="F35" s="260">
        <v>5</v>
      </c>
      <c r="G35" s="129">
        <f>H35+I35</f>
        <v>60</v>
      </c>
      <c r="H35" s="113">
        <f t="shared" ref="H35:H50" si="9">O35+Q35+S35+U35+W35+Y35</f>
        <v>30</v>
      </c>
      <c r="I35" s="114">
        <f t="shared" ref="I35:I50" si="10">P35+R35+T35+V35+X35+Z35</f>
        <v>30</v>
      </c>
      <c r="J35" s="114"/>
      <c r="K35" s="114"/>
      <c r="L35" s="144"/>
      <c r="M35" s="144"/>
      <c r="N35" s="145"/>
      <c r="O35" s="146"/>
      <c r="P35" s="147"/>
      <c r="Q35" s="113">
        <v>30</v>
      </c>
      <c r="R35" s="130">
        <v>30</v>
      </c>
      <c r="S35" s="113"/>
      <c r="T35" s="130"/>
      <c r="U35" s="113"/>
      <c r="V35" s="130"/>
      <c r="W35" s="113"/>
      <c r="X35" s="145"/>
      <c r="Y35" s="148"/>
      <c r="Z35" s="130"/>
      <c r="AA35" s="71"/>
    </row>
    <row r="36" spans="1:27" s="85" customFormat="1" x14ac:dyDescent="0.25">
      <c r="A36" s="68" t="s">
        <v>274</v>
      </c>
      <c r="B36" s="149" t="s">
        <v>52</v>
      </c>
      <c r="C36" s="103" t="s">
        <v>53</v>
      </c>
      <c r="D36" s="104"/>
      <c r="E36" s="150">
        <v>1</v>
      </c>
      <c r="F36" s="16">
        <v>3</v>
      </c>
      <c r="G36" s="129">
        <f t="shared" ref="G36:G50" si="11">H36+I36</f>
        <v>30</v>
      </c>
      <c r="H36" s="113">
        <f t="shared" si="9"/>
        <v>30</v>
      </c>
      <c r="I36" s="114">
        <f t="shared" si="10"/>
        <v>0</v>
      </c>
      <c r="J36" s="106"/>
      <c r="K36" s="106"/>
      <c r="L36" s="151"/>
      <c r="M36" s="151"/>
      <c r="N36" s="108"/>
      <c r="O36" s="105">
        <v>30</v>
      </c>
      <c r="P36" s="152"/>
      <c r="Q36" s="105"/>
      <c r="R36" s="108"/>
      <c r="S36" s="105"/>
      <c r="T36" s="108"/>
      <c r="U36" s="105"/>
      <c r="V36" s="108"/>
      <c r="W36" s="105"/>
      <c r="X36" s="108"/>
      <c r="Y36" s="105"/>
      <c r="Z36" s="108"/>
      <c r="AA36" s="71"/>
    </row>
    <row r="37" spans="1:27" s="85" customFormat="1" x14ac:dyDescent="0.25">
      <c r="A37" s="69" t="s">
        <v>275</v>
      </c>
      <c r="B37" s="149" t="s">
        <v>54</v>
      </c>
      <c r="C37" s="103" t="s">
        <v>55</v>
      </c>
      <c r="D37" s="104"/>
      <c r="E37" s="150">
        <v>2</v>
      </c>
      <c r="F37" s="16">
        <v>3</v>
      </c>
      <c r="G37" s="129">
        <f t="shared" si="11"/>
        <v>30</v>
      </c>
      <c r="H37" s="113">
        <f t="shared" si="9"/>
        <v>30</v>
      </c>
      <c r="I37" s="114">
        <f t="shared" si="10"/>
        <v>0</v>
      </c>
      <c r="J37" s="106"/>
      <c r="K37" s="106"/>
      <c r="L37" s="151"/>
      <c r="M37" s="151"/>
      <c r="N37" s="108"/>
      <c r="O37" s="105"/>
      <c r="P37" s="152"/>
      <c r="Q37" s="105">
        <v>30</v>
      </c>
      <c r="R37" s="108"/>
      <c r="S37" s="105"/>
      <c r="T37" s="108"/>
      <c r="U37" s="105"/>
      <c r="V37" s="108"/>
      <c r="W37" s="105"/>
      <c r="X37" s="108"/>
      <c r="Y37" s="105"/>
      <c r="Z37" s="108"/>
      <c r="AA37" s="71"/>
    </row>
    <row r="38" spans="1:27" s="85" customFormat="1" x14ac:dyDescent="0.25">
      <c r="A38" s="68" t="s">
        <v>276</v>
      </c>
      <c r="B38" s="149" t="s">
        <v>56</v>
      </c>
      <c r="C38" s="103" t="s">
        <v>57</v>
      </c>
      <c r="D38" s="104">
        <v>2</v>
      </c>
      <c r="E38" s="150"/>
      <c r="F38" s="16">
        <v>5</v>
      </c>
      <c r="G38" s="129">
        <f t="shared" si="11"/>
        <v>60</v>
      </c>
      <c r="H38" s="113">
        <f t="shared" si="9"/>
        <v>30</v>
      </c>
      <c r="I38" s="114">
        <f t="shared" si="10"/>
        <v>30</v>
      </c>
      <c r="J38" s="106"/>
      <c r="K38" s="106"/>
      <c r="L38" s="151"/>
      <c r="M38" s="151"/>
      <c r="N38" s="108"/>
      <c r="O38" s="105"/>
      <c r="P38" s="152"/>
      <c r="Q38" s="105">
        <v>30</v>
      </c>
      <c r="R38" s="108">
        <v>30</v>
      </c>
      <c r="S38" s="105"/>
      <c r="T38" s="108"/>
      <c r="U38" s="105"/>
      <c r="V38" s="108"/>
      <c r="W38" s="105"/>
      <c r="X38" s="108"/>
      <c r="Y38" s="105"/>
      <c r="Z38" s="108"/>
      <c r="AA38" s="71"/>
    </row>
    <row r="39" spans="1:27" s="85" customFormat="1" x14ac:dyDescent="0.25">
      <c r="A39" s="69" t="s">
        <v>277</v>
      </c>
      <c r="B39" s="149" t="s">
        <v>58</v>
      </c>
      <c r="C39" s="103" t="s">
        <v>59</v>
      </c>
      <c r="D39" s="104"/>
      <c r="E39" s="150">
        <v>3</v>
      </c>
      <c r="F39" s="16">
        <v>4</v>
      </c>
      <c r="G39" s="129">
        <f t="shared" si="11"/>
        <v>45</v>
      </c>
      <c r="H39" s="113">
        <f t="shared" si="9"/>
        <v>15</v>
      </c>
      <c r="I39" s="114">
        <f t="shared" si="10"/>
        <v>30</v>
      </c>
      <c r="J39" s="106"/>
      <c r="K39" s="106"/>
      <c r="L39" s="151"/>
      <c r="M39" s="151"/>
      <c r="N39" s="108"/>
      <c r="O39" s="105"/>
      <c r="P39" s="152"/>
      <c r="Q39" s="105"/>
      <c r="R39" s="108"/>
      <c r="S39" s="105">
        <v>15</v>
      </c>
      <c r="T39" s="108">
        <v>30</v>
      </c>
      <c r="U39" s="105"/>
      <c r="V39" s="108"/>
      <c r="W39" s="105"/>
      <c r="X39" s="108"/>
      <c r="Y39" s="105"/>
      <c r="Z39" s="108"/>
      <c r="AA39" s="71"/>
    </row>
    <row r="40" spans="1:27" s="85" customFormat="1" x14ac:dyDescent="0.25">
      <c r="A40" s="68" t="s">
        <v>278</v>
      </c>
      <c r="B40" s="149" t="s">
        <v>60</v>
      </c>
      <c r="C40" s="103" t="s">
        <v>61</v>
      </c>
      <c r="D40" s="104"/>
      <c r="E40" s="150">
        <v>6</v>
      </c>
      <c r="F40" s="16">
        <v>3</v>
      </c>
      <c r="G40" s="129">
        <f t="shared" si="11"/>
        <v>15</v>
      </c>
      <c r="H40" s="113">
        <f t="shared" si="9"/>
        <v>15</v>
      </c>
      <c r="I40" s="114">
        <f t="shared" si="10"/>
        <v>0</v>
      </c>
      <c r="J40" s="106"/>
      <c r="K40" s="106"/>
      <c r="L40" s="151"/>
      <c r="M40" s="151"/>
      <c r="N40" s="108"/>
      <c r="O40" s="105"/>
      <c r="P40" s="152"/>
      <c r="Q40" s="105"/>
      <c r="R40" s="108"/>
      <c r="S40" s="105"/>
      <c r="T40" s="108"/>
      <c r="U40" s="105"/>
      <c r="V40" s="108"/>
      <c r="W40" s="105"/>
      <c r="X40" s="108"/>
      <c r="Y40" s="105">
        <v>15</v>
      </c>
      <c r="Z40" s="108"/>
      <c r="AA40" s="71"/>
    </row>
    <row r="41" spans="1:27" s="85" customFormat="1" x14ac:dyDescent="0.25">
      <c r="A41" s="69" t="s">
        <v>279</v>
      </c>
      <c r="B41" s="149" t="s">
        <v>62</v>
      </c>
      <c r="C41" s="103" t="s">
        <v>63</v>
      </c>
      <c r="D41" s="104"/>
      <c r="E41" s="150">
        <v>4</v>
      </c>
      <c r="F41" s="16">
        <v>3</v>
      </c>
      <c r="G41" s="129">
        <f t="shared" si="11"/>
        <v>30</v>
      </c>
      <c r="H41" s="113">
        <f t="shared" si="9"/>
        <v>30</v>
      </c>
      <c r="I41" s="114">
        <f t="shared" si="10"/>
        <v>0</v>
      </c>
      <c r="J41" s="106"/>
      <c r="K41" s="106"/>
      <c r="L41" s="151"/>
      <c r="M41" s="151"/>
      <c r="N41" s="108"/>
      <c r="O41" s="105"/>
      <c r="P41" s="152"/>
      <c r="Q41" s="105"/>
      <c r="R41" s="108"/>
      <c r="S41" s="105"/>
      <c r="T41" s="108"/>
      <c r="U41" s="105">
        <v>30</v>
      </c>
      <c r="V41" s="108"/>
      <c r="W41" s="105"/>
      <c r="X41" s="108"/>
      <c r="Y41" s="105"/>
      <c r="Z41" s="108"/>
      <c r="AA41" s="71"/>
    </row>
    <row r="42" spans="1:27" s="85" customFormat="1" x14ac:dyDescent="0.25">
      <c r="A42" s="68" t="s">
        <v>280</v>
      </c>
      <c r="B42" s="149" t="s">
        <v>64</v>
      </c>
      <c r="C42" s="103" t="s">
        <v>65</v>
      </c>
      <c r="D42" s="104">
        <v>1</v>
      </c>
      <c r="E42" s="150"/>
      <c r="F42" s="16">
        <v>5</v>
      </c>
      <c r="G42" s="129">
        <f>H42+I42</f>
        <v>60</v>
      </c>
      <c r="H42" s="113">
        <f t="shared" si="9"/>
        <v>30</v>
      </c>
      <c r="I42" s="114">
        <f t="shared" si="10"/>
        <v>30</v>
      </c>
      <c r="J42" s="106"/>
      <c r="K42" s="106"/>
      <c r="L42" s="151"/>
      <c r="M42" s="151"/>
      <c r="N42" s="108"/>
      <c r="O42" s="105">
        <v>30</v>
      </c>
      <c r="P42" s="152">
        <v>30</v>
      </c>
      <c r="Q42" s="105"/>
      <c r="R42" s="108"/>
      <c r="S42" s="105"/>
      <c r="T42" s="108"/>
      <c r="U42" s="105"/>
      <c r="V42" s="108"/>
      <c r="W42" s="105"/>
      <c r="X42" s="108"/>
      <c r="Y42" s="105"/>
      <c r="Z42" s="108"/>
      <c r="AA42" s="71"/>
    </row>
    <row r="43" spans="1:27" s="85" customFormat="1" ht="24.75" customHeight="1" x14ac:dyDescent="0.25">
      <c r="A43" s="69" t="s">
        <v>281</v>
      </c>
      <c r="B43" s="149" t="s">
        <v>66</v>
      </c>
      <c r="C43" s="103" t="s">
        <v>67</v>
      </c>
      <c r="D43" s="104"/>
      <c r="E43" s="104">
        <v>1</v>
      </c>
      <c r="F43" s="16">
        <v>5</v>
      </c>
      <c r="G43" s="129">
        <f>H43+I43</f>
        <v>60</v>
      </c>
      <c r="H43" s="113">
        <f t="shared" si="9"/>
        <v>30</v>
      </c>
      <c r="I43" s="114">
        <f t="shared" si="10"/>
        <v>30</v>
      </c>
      <c r="J43" s="106"/>
      <c r="K43" s="106"/>
      <c r="L43" s="106"/>
      <c r="M43" s="106"/>
      <c r="N43" s="106"/>
      <c r="O43" s="105">
        <v>30</v>
      </c>
      <c r="P43" s="108">
        <v>30</v>
      </c>
      <c r="Q43" s="105"/>
      <c r="R43" s="108"/>
      <c r="S43" s="105"/>
      <c r="T43" s="153"/>
      <c r="U43" s="105"/>
      <c r="V43" s="108"/>
      <c r="W43" s="105"/>
      <c r="X43" s="108"/>
      <c r="Y43" s="105"/>
      <c r="Z43" s="108"/>
      <c r="AA43" s="71"/>
    </row>
    <row r="44" spans="1:27" s="85" customFormat="1" x14ac:dyDescent="0.25">
      <c r="A44" s="68" t="s">
        <v>282</v>
      </c>
      <c r="B44" s="149" t="s">
        <v>68</v>
      </c>
      <c r="C44" s="103" t="s">
        <v>69</v>
      </c>
      <c r="D44" s="104">
        <v>5</v>
      </c>
      <c r="E44" s="150"/>
      <c r="F44" s="16">
        <v>5</v>
      </c>
      <c r="G44" s="129">
        <f>H44+I44</f>
        <v>60</v>
      </c>
      <c r="H44" s="113">
        <f t="shared" si="9"/>
        <v>30</v>
      </c>
      <c r="I44" s="114">
        <f t="shared" si="10"/>
        <v>30</v>
      </c>
      <c r="J44" s="106"/>
      <c r="K44" s="106"/>
      <c r="L44" s="151"/>
      <c r="M44" s="151"/>
      <c r="N44" s="108"/>
      <c r="O44" s="105"/>
      <c r="P44" s="152"/>
      <c r="Q44" s="105"/>
      <c r="R44" s="108"/>
      <c r="S44" s="105"/>
      <c r="T44" s="108"/>
      <c r="U44" s="105"/>
      <c r="V44" s="108"/>
      <c r="W44" s="105">
        <v>30</v>
      </c>
      <c r="X44" s="108">
        <v>30</v>
      </c>
      <c r="Y44" s="105"/>
      <c r="Z44" s="108"/>
      <c r="AA44" s="71"/>
    </row>
    <row r="45" spans="1:27" s="85" customFormat="1" x14ac:dyDescent="0.25">
      <c r="A45" s="69" t="s">
        <v>283</v>
      </c>
      <c r="B45" s="149" t="s">
        <v>70</v>
      </c>
      <c r="C45" s="103" t="s">
        <v>71</v>
      </c>
      <c r="D45" s="104"/>
      <c r="E45" s="150">
        <v>6</v>
      </c>
      <c r="F45" s="16">
        <v>2</v>
      </c>
      <c r="G45" s="129">
        <f t="shared" si="11"/>
        <v>15</v>
      </c>
      <c r="H45" s="113">
        <f t="shared" si="9"/>
        <v>15</v>
      </c>
      <c r="I45" s="114">
        <f t="shared" si="10"/>
        <v>0</v>
      </c>
      <c r="J45" s="106"/>
      <c r="K45" s="106"/>
      <c r="L45" s="151"/>
      <c r="M45" s="151"/>
      <c r="N45" s="108"/>
      <c r="O45" s="105"/>
      <c r="P45" s="152"/>
      <c r="Q45" s="105"/>
      <c r="R45" s="108"/>
      <c r="S45" s="105"/>
      <c r="T45" s="108"/>
      <c r="U45" s="105"/>
      <c r="V45" s="108"/>
      <c r="W45" s="105"/>
      <c r="X45" s="108"/>
      <c r="Y45" s="105">
        <v>15</v>
      </c>
      <c r="Z45" s="108"/>
      <c r="AA45" s="71"/>
    </row>
    <row r="46" spans="1:27" s="85" customFormat="1" x14ac:dyDescent="0.25">
      <c r="A46" s="68" t="s">
        <v>284</v>
      </c>
      <c r="B46" s="149" t="s">
        <v>72</v>
      </c>
      <c r="C46" s="103" t="s">
        <v>73</v>
      </c>
      <c r="D46" s="104">
        <v>6</v>
      </c>
      <c r="E46" s="150"/>
      <c r="F46" s="16">
        <v>5</v>
      </c>
      <c r="G46" s="129">
        <f>H46+I46</f>
        <v>45</v>
      </c>
      <c r="H46" s="113">
        <f t="shared" si="9"/>
        <v>15</v>
      </c>
      <c r="I46" s="114">
        <f t="shared" si="10"/>
        <v>30</v>
      </c>
      <c r="J46" s="106"/>
      <c r="K46" s="106"/>
      <c r="L46" s="151"/>
      <c r="M46" s="151"/>
      <c r="N46" s="108"/>
      <c r="O46" s="105"/>
      <c r="P46" s="152"/>
      <c r="Q46" s="105"/>
      <c r="R46" s="108"/>
      <c r="S46" s="105"/>
      <c r="T46" s="108"/>
      <c r="U46" s="105"/>
      <c r="V46" s="108"/>
      <c r="W46" s="105"/>
      <c r="X46" s="108"/>
      <c r="Y46" s="105">
        <v>15</v>
      </c>
      <c r="Z46" s="108">
        <v>30</v>
      </c>
      <c r="AA46" s="71"/>
    </row>
    <row r="47" spans="1:27" s="85" customFormat="1" x14ac:dyDescent="0.25">
      <c r="A47" s="69" t="s">
        <v>285</v>
      </c>
      <c r="B47" s="149" t="s">
        <v>74</v>
      </c>
      <c r="C47" s="103" t="s">
        <v>75</v>
      </c>
      <c r="D47" s="104">
        <v>4</v>
      </c>
      <c r="E47" s="150"/>
      <c r="F47" s="16">
        <v>4</v>
      </c>
      <c r="G47" s="129">
        <f t="shared" si="11"/>
        <v>45</v>
      </c>
      <c r="H47" s="113">
        <f t="shared" si="9"/>
        <v>15</v>
      </c>
      <c r="I47" s="114">
        <f t="shared" si="10"/>
        <v>30</v>
      </c>
      <c r="J47" s="106"/>
      <c r="K47" s="106"/>
      <c r="L47" s="151"/>
      <c r="M47" s="151"/>
      <c r="N47" s="108"/>
      <c r="O47" s="105"/>
      <c r="P47" s="152"/>
      <c r="Q47" s="105"/>
      <c r="R47" s="108"/>
      <c r="S47" s="105"/>
      <c r="T47" s="108"/>
      <c r="U47" s="105">
        <v>15</v>
      </c>
      <c r="V47" s="108">
        <v>30</v>
      </c>
      <c r="W47" s="105"/>
      <c r="X47" s="108"/>
      <c r="Y47" s="105"/>
      <c r="Z47" s="108"/>
      <c r="AA47" s="71"/>
    </row>
    <row r="48" spans="1:27" s="85" customFormat="1" ht="25.5" x14ac:dyDescent="0.25">
      <c r="A48" s="68" t="s">
        <v>286</v>
      </c>
      <c r="B48" s="154" t="s">
        <v>76</v>
      </c>
      <c r="C48" s="103" t="s">
        <v>77</v>
      </c>
      <c r="D48" s="104">
        <v>5</v>
      </c>
      <c r="E48" s="150"/>
      <c r="F48" s="16">
        <v>5</v>
      </c>
      <c r="G48" s="129">
        <f>H48+I48</f>
        <v>45</v>
      </c>
      <c r="H48" s="113">
        <f t="shared" si="9"/>
        <v>15</v>
      </c>
      <c r="I48" s="114">
        <f t="shared" si="10"/>
        <v>30</v>
      </c>
      <c r="J48" s="106"/>
      <c r="K48" s="106"/>
      <c r="L48" s="151"/>
      <c r="M48" s="151"/>
      <c r="N48" s="117"/>
      <c r="O48" s="105"/>
      <c r="P48" s="152"/>
      <c r="Q48" s="105"/>
      <c r="R48" s="108"/>
      <c r="S48" s="105"/>
      <c r="T48" s="108"/>
      <c r="U48" s="105"/>
      <c r="V48" s="108"/>
      <c r="W48" s="105">
        <v>15</v>
      </c>
      <c r="X48" s="108">
        <v>30</v>
      </c>
      <c r="Y48" s="105"/>
      <c r="Z48" s="108"/>
      <c r="AA48" s="71"/>
    </row>
    <row r="49" spans="1:27" s="85" customFormat="1" ht="18" customHeight="1" x14ac:dyDescent="0.25">
      <c r="A49" s="69" t="s">
        <v>287</v>
      </c>
      <c r="B49" s="154" t="s">
        <v>78</v>
      </c>
      <c r="C49" s="103" t="s">
        <v>79</v>
      </c>
      <c r="D49" s="104"/>
      <c r="E49" s="150">
        <v>4</v>
      </c>
      <c r="F49" s="16">
        <v>3</v>
      </c>
      <c r="G49" s="129">
        <f t="shared" si="11"/>
        <v>30</v>
      </c>
      <c r="H49" s="113">
        <f t="shared" si="9"/>
        <v>0</v>
      </c>
      <c r="I49" s="114">
        <f t="shared" si="10"/>
        <v>30</v>
      </c>
      <c r="J49" s="106"/>
      <c r="K49" s="106"/>
      <c r="L49" s="151"/>
      <c r="M49" s="151"/>
      <c r="N49" s="108"/>
      <c r="O49" s="105"/>
      <c r="P49" s="152"/>
      <c r="Q49" s="105"/>
      <c r="R49" s="108"/>
      <c r="S49" s="105"/>
      <c r="T49" s="108"/>
      <c r="U49" s="105"/>
      <c r="V49" s="108">
        <v>30</v>
      </c>
      <c r="W49" s="105"/>
      <c r="X49" s="108"/>
      <c r="Y49" s="105"/>
      <c r="Z49" s="108"/>
      <c r="AA49" s="71"/>
    </row>
    <row r="50" spans="1:27" s="85" customFormat="1" ht="26.25" thickBot="1" x14ac:dyDescent="0.3">
      <c r="A50" s="68" t="s">
        <v>288</v>
      </c>
      <c r="B50" s="154" t="s">
        <v>80</v>
      </c>
      <c r="C50" s="103" t="s">
        <v>81</v>
      </c>
      <c r="D50" s="104"/>
      <c r="E50" s="150">
        <v>3</v>
      </c>
      <c r="F50" s="16">
        <v>1</v>
      </c>
      <c r="G50" s="129">
        <f t="shared" si="11"/>
        <v>15</v>
      </c>
      <c r="H50" s="113">
        <f t="shared" si="9"/>
        <v>0</v>
      </c>
      <c r="I50" s="114">
        <f t="shared" si="10"/>
        <v>15</v>
      </c>
      <c r="J50" s="106"/>
      <c r="K50" s="106"/>
      <c r="L50" s="151"/>
      <c r="M50" s="151"/>
      <c r="N50" s="117"/>
      <c r="O50" s="105"/>
      <c r="P50" s="152"/>
      <c r="Q50" s="105"/>
      <c r="R50" s="108"/>
      <c r="S50" s="105"/>
      <c r="T50" s="108">
        <v>15</v>
      </c>
      <c r="U50" s="105"/>
      <c r="V50" s="108"/>
      <c r="W50" s="105"/>
      <c r="X50" s="108"/>
      <c r="Y50" s="105"/>
      <c r="Z50" s="108"/>
      <c r="AA50" s="71"/>
    </row>
    <row r="51" spans="1:27" s="85" customFormat="1" ht="16.5" thickTop="1" thickBot="1" x14ac:dyDescent="0.3">
      <c r="A51" s="224" t="s">
        <v>16</v>
      </c>
      <c r="B51" s="225"/>
      <c r="C51" s="120"/>
      <c r="D51" s="155"/>
      <c r="E51" s="155"/>
      <c r="F51" s="46">
        <f t="shared" ref="F51" si="12">SUM(F35:F50)</f>
        <v>61</v>
      </c>
      <c r="G51" s="156">
        <f t="shared" ref="G51:Z51" si="13">SUM(G35:G50)</f>
        <v>645</v>
      </c>
      <c r="H51" s="156">
        <f t="shared" si="13"/>
        <v>330</v>
      </c>
      <c r="I51" s="156">
        <f t="shared" si="13"/>
        <v>315</v>
      </c>
      <c r="J51" s="156">
        <f t="shared" si="13"/>
        <v>0</v>
      </c>
      <c r="K51" s="156">
        <f t="shared" si="13"/>
        <v>0</v>
      </c>
      <c r="L51" s="156">
        <f t="shared" si="13"/>
        <v>0</v>
      </c>
      <c r="M51" s="156">
        <f t="shared" si="13"/>
        <v>0</v>
      </c>
      <c r="N51" s="156">
        <f t="shared" si="13"/>
        <v>0</v>
      </c>
      <c r="O51" s="77">
        <f t="shared" si="13"/>
        <v>90</v>
      </c>
      <c r="P51" s="157">
        <f t="shared" si="13"/>
        <v>60</v>
      </c>
      <c r="Q51" s="77">
        <f t="shared" si="13"/>
        <v>90</v>
      </c>
      <c r="R51" s="157">
        <f t="shared" si="13"/>
        <v>60</v>
      </c>
      <c r="S51" s="157">
        <f t="shared" si="13"/>
        <v>15</v>
      </c>
      <c r="T51" s="77">
        <f t="shared" si="13"/>
        <v>45</v>
      </c>
      <c r="U51" s="157">
        <f t="shared" si="13"/>
        <v>45</v>
      </c>
      <c r="V51" s="77">
        <f t="shared" si="13"/>
        <v>60</v>
      </c>
      <c r="W51" s="77">
        <f t="shared" si="13"/>
        <v>45</v>
      </c>
      <c r="X51" s="157">
        <f t="shared" si="13"/>
        <v>60</v>
      </c>
      <c r="Y51" s="77">
        <f t="shared" si="13"/>
        <v>45</v>
      </c>
      <c r="Z51" s="157">
        <f t="shared" si="13"/>
        <v>30</v>
      </c>
      <c r="AA51" s="71"/>
    </row>
    <row r="52" spans="1:27" s="85" customFormat="1" ht="16.5" thickTop="1" thickBot="1" x14ac:dyDescent="0.3">
      <c r="A52" s="222" t="s">
        <v>251</v>
      </c>
      <c r="B52" s="223"/>
      <c r="C52" s="223"/>
      <c r="D52" s="204"/>
      <c r="E52" s="204"/>
      <c r="F52" s="257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71"/>
    </row>
    <row r="53" spans="1:27" s="85" customFormat="1" ht="15.75" thickTop="1" x14ac:dyDescent="0.25">
      <c r="A53" s="68" t="s">
        <v>289</v>
      </c>
      <c r="B53" s="158" t="s">
        <v>82</v>
      </c>
      <c r="C53" s="158" t="s">
        <v>83</v>
      </c>
      <c r="D53" s="104">
        <v>3</v>
      </c>
      <c r="E53" s="104"/>
      <c r="F53" s="16">
        <v>4</v>
      </c>
      <c r="G53" s="104">
        <f t="shared" ref="G53:G66" si="14">H53+I53</f>
        <v>45</v>
      </c>
      <c r="H53" s="113">
        <f t="shared" ref="H53:H66" si="15">O53+Q53+S53+U53+W53+Y53</f>
        <v>15</v>
      </c>
      <c r="I53" s="114">
        <f t="shared" ref="I53:I66" si="16">P53+R53+T53+V53+X53+Z53</f>
        <v>30</v>
      </c>
      <c r="J53" s="106"/>
      <c r="K53" s="106"/>
      <c r="L53" s="106"/>
      <c r="M53" s="106"/>
      <c r="N53" s="106"/>
      <c r="O53" s="105"/>
      <c r="P53" s="108"/>
      <c r="Q53" s="159"/>
      <c r="R53" s="160"/>
      <c r="S53" s="159">
        <v>15</v>
      </c>
      <c r="T53" s="161">
        <v>30</v>
      </c>
      <c r="U53" s="159"/>
      <c r="V53" s="160"/>
      <c r="W53" s="159"/>
      <c r="X53" s="160"/>
      <c r="Y53" s="159"/>
      <c r="Z53" s="160"/>
      <c r="AA53" s="71"/>
    </row>
    <row r="54" spans="1:27" s="85" customFormat="1" x14ac:dyDescent="0.25">
      <c r="A54" s="68" t="s">
        <v>290</v>
      </c>
      <c r="B54" s="158" t="s">
        <v>84</v>
      </c>
      <c r="C54" s="158" t="s">
        <v>85</v>
      </c>
      <c r="D54" s="104"/>
      <c r="E54" s="104">
        <v>3</v>
      </c>
      <c r="F54" s="16">
        <v>3</v>
      </c>
      <c r="G54" s="104">
        <f t="shared" si="14"/>
        <v>30</v>
      </c>
      <c r="H54" s="113">
        <f t="shared" si="15"/>
        <v>30</v>
      </c>
      <c r="I54" s="114">
        <f t="shared" si="16"/>
        <v>0</v>
      </c>
      <c r="J54" s="106"/>
      <c r="K54" s="106"/>
      <c r="L54" s="106"/>
      <c r="M54" s="106"/>
      <c r="N54" s="106"/>
      <c r="O54" s="105"/>
      <c r="P54" s="108"/>
      <c r="Q54" s="159"/>
      <c r="R54" s="160"/>
      <c r="S54" s="159">
        <v>30</v>
      </c>
      <c r="T54" s="161"/>
      <c r="U54" s="159"/>
      <c r="V54" s="160"/>
      <c r="W54" s="159"/>
      <c r="X54" s="160"/>
      <c r="Y54" s="159"/>
      <c r="Z54" s="160"/>
      <c r="AA54" s="71"/>
    </row>
    <row r="55" spans="1:27" s="85" customFormat="1" x14ac:dyDescent="0.25">
      <c r="A55" s="68" t="s">
        <v>291</v>
      </c>
      <c r="B55" s="158" t="s">
        <v>86</v>
      </c>
      <c r="C55" s="158" t="s">
        <v>87</v>
      </c>
      <c r="D55" s="104"/>
      <c r="E55" s="104">
        <v>4</v>
      </c>
      <c r="F55" s="16">
        <v>2</v>
      </c>
      <c r="G55" s="104">
        <f t="shared" si="14"/>
        <v>15</v>
      </c>
      <c r="H55" s="113">
        <f t="shared" si="15"/>
        <v>15</v>
      </c>
      <c r="I55" s="114">
        <f t="shared" si="16"/>
        <v>0</v>
      </c>
      <c r="J55" s="106"/>
      <c r="K55" s="106"/>
      <c r="L55" s="106"/>
      <c r="M55" s="106"/>
      <c r="N55" s="106"/>
      <c r="O55" s="105"/>
      <c r="P55" s="108"/>
      <c r="Q55" s="159"/>
      <c r="R55" s="160"/>
      <c r="S55" s="159"/>
      <c r="T55" s="161"/>
      <c r="U55" s="159">
        <v>15</v>
      </c>
      <c r="V55" s="160"/>
      <c r="W55" s="159"/>
      <c r="X55" s="160"/>
      <c r="Y55" s="159"/>
      <c r="Z55" s="160"/>
      <c r="AA55" s="71"/>
    </row>
    <row r="56" spans="1:27" s="85" customFormat="1" x14ac:dyDescent="0.25">
      <c r="A56" s="68" t="s">
        <v>292</v>
      </c>
      <c r="B56" s="158" t="s">
        <v>88</v>
      </c>
      <c r="C56" s="158" t="s">
        <v>89</v>
      </c>
      <c r="D56" s="104">
        <v>5</v>
      </c>
      <c r="E56" s="104"/>
      <c r="F56" s="16">
        <v>3</v>
      </c>
      <c r="G56" s="104">
        <f t="shared" si="14"/>
        <v>30</v>
      </c>
      <c r="H56" s="113">
        <f t="shared" si="15"/>
        <v>15</v>
      </c>
      <c r="I56" s="114">
        <f t="shared" si="16"/>
        <v>15</v>
      </c>
      <c r="J56" s="106"/>
      <c r="K56" s="106"/>
      <c r="L56" s="106"/>
      <c r="M56" s="106"/>
      <c r="N56" s="106"/>
      <c r="O56" s="105"/>
      <c r="P56" s="108"/>
      <c r="Q56" s="159"/>
      <c r="R56" s="160"/>
      <c r="S56" s="159"/>
      <c r="T56" s="161"/>
      <c r="U56" s="159"/>
      <c r="V56" s="160"/>
      <c r="W56" s="159">
        <v>15</v>
      </c>
      <c r="X56" s="160">
        <v>15</v>
      </c>
      <c r="Y56" s="159"/>
      <c r="Z56" s="160"/>
      <c r="AA56" s="71"/>
    </row>
    <row r="57" spans="1:27" s="85" customFormat="1" x14ac:dyDescent="0.25">
      <c r="A57" s="68" t="s">
        <v>293</v>
      </c>
      <c r="B57" s="158" t="s">
        <v>90</v>
      </c>
      <c r="C57" s="158" t="s">
        <v>91</v>
      </c>
      <c r="D57" s="104"/>
      <c r="E57" s="104">
        <v>6</v>
      </c>
      <c r="F57" s="16">
        <v>2</v>
      </c>
      <c r="G57" s="104">
        <f t="shared" si="14"/>
        <v>30</v>
      </c>
      <c r="H57" s="113">
        <f t="shared" si="15"/>
        <v>30</v>
      </c>
      <c r="I57" s="114">
        <f t="shared" si="16"/>
        <v>0</v>
      </c>
      <c r="J57" s="106"/>
      <c r="K57" s="106"/>
      <c r="L57" s="106"/>
      <c r="M57" s="106"/>
      <c r="N57" s="106"/>
      <c r="O57" s="105"/>
      <c r="P57" s="108"/>
      <c r="Q57" s="159"/>
      <c r="R57" s="160"/>
      <c r="S57" s="159"/>
      <c r="T57" s="161"/>
      <c r="U57" s="159"/>
      <c r="V57" s="160"/>
      <c r="W57" s="159"/>
      <c r="X57" s="160"/>
      <c r="Y57" s="159">
        <v>30</v>
      </c>
      <c r="Z57" s="160"/>
      <c r="AA57" s="71"/>
    </row>
    <row r="58" spans="1:27" s="85" customFormat="1" x14ac:dyDescent="0.25">
      <c r="A58" s="68" t="s">
        <v>294</v>
      </c>
      <c r="B58" s="158" t="s">
        <v>92</v>
      </c>
      <c r="C58" s="158" t="s">
        <v>93</v>
      </c>
      <c r="D58" s="104">
        <v>6</v>
      </c>
      <c r="E58" s="104"/>
      <c r="F58" s="16">
        <v>3</v>
      </c>
      <c r="G58" s="104">
        <f t="shared" si="14"/>
        <v>30</v>
      </c>
      <c r="H58" s="113">
        <f t="shared" si="15"/>
        <v>15</v>
      </c>
      <c r="I58" s="114">
        <f t="shared" si="16"/>
        <v>15</v>
      </c>
      <c r="J58" s="106"/>
      <c r="K58" s="106"/>
      <c r="L58" s="106"/>
      <c r="M58" s="106"/>
      <c r="N58" s="106"/>
      <c r="O58" s="105"/>
      <c r="P58" s="108"/>
      <c r="Q58" s="159"/>
      <c r="R58" s="160"/>
      <c r="S58" s="159"/>
      <c r="T58" s="161"/>
      <c r="U58" s="159"/>
      <c r="V58" s="160"/>
      <c r="W58" s="159"/>
      <c r="X58" s="160"/>
      <c r="Y58" s="159">
        <v>15</v>
      </c>
      <c r="Z58" s="160">
        <v>15</v>
      </c>
      <c r="AA58" s="71"/>
    </row>
    <row r="59" spans="1:27" s="85" customFormat="1" ht="24" customHeight="1" x14ac:dyDescent="0.25">
      <c r="A59" s="68" t="s">
        <v>295</v>
      </c>
      <c r="B59" s="103" t="s">
        <v>94</v>
      </c>
      <c r="C59" s="162" t="s">
        <v>95</v>
      </c>
      <c r="D59" s="104">
        <v>4</v>
      </c>
      <c r="E59" s="104"/>
      <c r="F59" s="16">
        <v>5</v>
      </c>
      <c r="G59" s="104">
        <f t="shared" si="14"/>
        <v>60</v>
      </c>
      <c r="H59" s="113">
        <f t="shared" si="15"/>
        <v>30</v>
      </c>
      <c r="I59" s="114">
        <f t="shared" si="16"/>
        <v>30</v>
      </c>
      <c r="J59" s="106"/>
      <c r="K59" s="106"/>
      <c r="L59" s="106"/>
      <c r="M59" s="106"/>
      <c r="N59" s="106"/>
      <c r="O59" s="105"/>
      <c r="P59" s="108"/>
      <c r="Q59" s="159"/>
      <c r="R59" s="160"/>
      <c r="S59" s="159"/>
      <c r="T59" s="161"/>
      <c r="U59" s="159">
        <v>30</v>
      </c>
      <c r="V59" s="160">
        <v>30</v>
      </c>
      <c r="W59" s="159"/>
      <c r="X59" s="160"/>
      <c r="Y59" s="159"/>
      <c r="Z59" s="160"/>
      <c r="AA59" s="71"/>
    </row>
    <row r="60" spans="1:27" s="85" customFormat="1" ht="30.75" customHeight="1" x14ac:dyDescent="0.25">
      <c r="A60" s="68" t="s">
        <v>296</v>
      </c>
      <c r="B60" s="103" t="s">
        <v>96</v>
      </c>
      <c r="C60" s="163" t="s">
        <v>97</v>
      </c>
      <c r="D60" s="104">
        <v>3</v>
      </c>
      <c r="E60" s="104"/>
      <c r="F60" s="16">
        <v>5</v>
      </c>
      <c r="G60" s="104">
        <f t="shared" si="14"/>
        <v>60</v>
      </c>
      <c r="H60" s="113">
        <f t="shared" si="15"/>
        <v>30</v>
      </c>
      <c r="I60" s="114">
        <f t="shared" si="16"/>
        <v>30</v>
      </c>
      <c r="J60" s="106"/>
      <c r="K60" s="106"/>
      <c r="L60" s="106"/>
      <c r="M60" s="106"/>
      <c r="N60" s="106"/>
      <c r="O60" s="105"/>
      <c r="P60" s="108"/>
      <c r="Q60" s="159"/>
      <c r="R60" s="160"/>
      <c r="S60" s="159">
        <v>30</v>
      </c>
      <c r="T60" s="161">
        <v>30</v>
      </c>
      <c r="U60" s="159"/>
      <c r="V60" s="160"/>
      <c r="W60" s="159"/>
      <c r="X60" s="160"/>
      <c r="Y60" s="159"/>
      <c r="Z60" s="160"/>
      <c r="AA60" s="71"/>
    </row>
    <row r="61" spans="1:27" s="85" customFormat="1" ht="25.5" x14ac:dyDescent="0.25">
      <c r="A61" s="68" t="s">
        <v>297</v>
      </c>
      <c r="B61" s="103" t="s">
        <v>98</v>
      </c>
      <c r="C61" s="103" t="s">
        <v>99</v>
      </c>
      <c r="D61" s="104">
        <v>4</v>
      </c>
      <c r="E61" s="104"/>
      <c r="F61" s="16">
        <v>5</v>
      </c>
      <c r="G61" s="104">
        <f t="shared" si="14"/>
        <v>60</v>
      </c>
      <c r="H61" s="113">
        <f t="shared" si="15"/>
        <v>30</v>
      </c>
      <c r="I61" s="114">
        <f t="shared" si="16"/>
        <v>30</v>
      </c>
      <c r="J61" s="106"/>
      <c r="K61" s="106"/>
      <c r="L61" s="106"/>
      <c r="M61" s="106"/>
      <c r="N61" s="106"/>
      <c r="O61" s="105"/>
      <c r="P61" s="108"/>
      <c r="Q61" s="159"/>
      <c r="R61" s="160"/>
      <c r="S61" s="159"/>
      <c r="T61" s="161"/>
      <c r="U61" s="159">
        <v>30</v>
      </c>
      <c r="V61" s="160">
        <v>30</v>
      </c>
      <c r="W61" s="159"/>
      <c r="X61" s="160"/>
      <c r="Y61" s="159"/>
      <c r="Z61" s="160"/>
      <c r="AA61" s="71"/>
    </row>
    <row r="62" spans="1:27" s="85" customFormat="1" ht="25.5" x14ac:dyDescent="0.25">
      <c r="A62" s="68" t="s">
        <v>298</v>
      </c>
      <c r="B62" s="103" t="s">
        <v>100</v>
      </c>
      <c r="C62" s="103" t="s">
        <v>101</v>
      </c>
      <c r="D62" s="104">
        <v>5</v>
      </c>
      <c r="E62" s="104"/>
      <c r="F62" s="16">
        <v>4</v>
      </c>
      <c r="G62" s="104">
        <f>H62+I62</f>
        <v>45</v>
      </c>
      <c r="H62" s="113">
        <f t="shared" si="15"/>
        <v>15</v>
      </c>
      <c r="I62" s="114">
        <f t="shared" si="16"/>
        <v>30</v>
      </c>
      <c r="J62" s="106"/>
      <c r="K62" s="106"/>
      <c r="L62" s="106"/>
      <c r="M62" s="106"/>
      <c r="N62" s="106"/>
      <c r="O62" s="105"/>
      <c r="P62" s="108"/>
      <c r="Q62" s="159"/>
      <c r="R62" s="160"/>
      <c r="S62" s="159"/>
      <c r="T62" s="161"/>
      <c r="U62" s="159"/>
      <c r="V62" s="160"/>
      <c r="W62" s="159">
        <v>15</v>
      </c>
      <c r="X62" s="160">
        <v>30</v>
      </c>
      <c r="Y62" s="159"/>
      <c r="Z62" s="160"/>
      <c r="AA62" s="71"/>
    </row>
    <row r="63" spans="1:27" s="85" customFormat="1" x14ac:dyDescent="0.25">
      <c r="A63" s="68" t="s">
        <v>299</v>
      </c>
      <c r="B63" s="103" t="s">
        <v>102</v>
      </c>
      <c r="C63" s="103" t="s">
        <v>103</v>
      </c>
      <c r="D63" s="71"/>
      <c r="E63" s="104">
        <v>6</v>
      </c>
      <c r="F63" s="16">
        <v>4</v>
      </c>
      <c r="G63" s="104">
        <f>H63+I63</f>
        <v>45</v>
      </c>
      <c r="H63" s="113">
        <f t="shared" si="15"/>
        <v>15</v>
      </c>
      <c r="I63" s="114">
        <f t="shared" si="16"/>
        <v>30</v>
      </c>
      <c r="J63" s="106"/>
      <c r="K63" s="106"/>
      <c r="L63" s="106"/>
      <c r="M63" s="106"/>
      <c r="N63" s="106"/>
      <c r="O63" s="105"/>
      <c r="P63" s="108"/>
      <c r="Q63" s="159"/>
      <c r="R63" s="160"/>
      <c r="S63" s="159"/>
      <c r="T63" s="161"/>
      <c r="U63" s="159"/>
      <c r="V63" s="160"/>
      <c r="W63" s="159"/>
      <c r="X63" s="160"/>
      <c r="Y63" s="159">
        <v>15</v>
      </c>
      <c r="Z63" s="160">
        <v>30</v>
      </c>
      <c r="AA63" s="71"/>
    </row>
    <row r="64" spans="1:27" s="85" customFormat="1" x14ac:dyDescent="0.25">
      <c r="A64" s="68" t="s">
        <v>300</v>
      </c>
      <c r="B64" s="103" t="s">
        <v>104</v>
      </c>
      <c r="C64" s="103" t="s">
        <v>105</v>
      </c>
      <c r="D64" s="104"/>
      <c r="E64" s="104">
        <v>5</v>
      </c>
      <c r="F64" s="16">
        <v>3</v>
      </c>
      <c r="G64" s="104">
        <f t="shared" si="14"/>
        <v>30</v>
      </c>
      <c r="H64" s="113">
        <f t="shared" si="15"/>
        <v>30</v>
      </c>
      <c r="I64" s="114">
        <f t="shared" si="16"/>
        <v>0</v>
      </c>
      <c r="J64" s="106"/>
      <c r="K64" s="106"/>
      <c r="L64" s="106"/>
      <c r="M64" s="106"/>
      <c r="N64" s="106"/>
      <c r="O64" s="105"/>
      <c r="P64" s="108"/>
      <c r="Q64" s="159"/>
      <c r="R64" s="160"/>
      <c r="S64" s="159"/>
      <c r="T64" s="161"/>
      <c r="U64" s="159"/>
      <c r="V64" s="160"/>
      <c r="W64" s="159">
        <v>30</v>
      </c>
      <c r="X64" s="160"/>
      <c r="Y64" s="159"/>
      <c r="Z64" s="160"/>
      <c r="AA64" s="71"/>
    </row>
    <row r="65" spans="1:28" s="85" customFormat="1" x14ac:dyDescent="0.25">
      <c r="A65" s="68" t="s">
        <v>301</v>
      </c>
      <c r="B65" s="103" t="s">
        <v>106</v>
      </c>
      <c r="C65" s="103" t="s">
        <v>107</v>
      </c>
      <c r="D65" s="104"/>
      <c r="E65" s="104">
        <v>6</v>
      </c>
      <c r="F65" s="16">
        <v>3</v>
      </c>
      <c r="G65" s="104">
        <f t="shared" si="14"/>
        <v>30</v>
      </c>
      <c r="H65" s="113">
        <f t="shared" si="15"/>
        <v>0</v>
      </c>
      <c r="I65" s="114">
        <f t="shared" si="16"/>
        <v>30</v>
      </c>
      <c r="J65" s="106"/>
      <c r="K65" s="106"/>
      <c r="L65" s="106"/>
      <c r="M65" s="106"/>
      <c r="N65" s="106"/>
      <c r="O65" s="105"/>
      <c r="P65" s="108"/>
      <c r="Q65" s="159"/>
      <c r="R65" s="160"/>
      <c r="S65" s="159"/>
      <c r="T65" s="161"/>
      <c r="U65" s="159"/>
      <c r="V65" s="160"/>
      <c r="W65" s="159"/>
      <c r="X65" s="160"/>
      <c r="Y65" s="159"/>
      <c r="Z65" s="160">
        <v>30</v>
      </c>
      <c r="AA65" s="71"/>
    </row>
    <row r="66" spans="1:28" s="85" customFormat="1" ht="25.5" x14ac:dyDescent="0.25">
      <c r="A66" s="68" t="s">
        <v>302</v>
      </c>
      <c r="B66" s="103" t="s">
        <v>108</v>
      </c>
      <c r="C66" s="103" t="s">
        <v>109</v>
      </c>
      <c r="D66" s="104"/>
      <c r="E66" s="104">
        <v>5</v>
      </c>
      <c r="F66" s="16">
        <v>2</v>
      </c>
      <c r="G66" s="104">
        <f t="shared" si="14"/>
        <v>30</v>
      </c>
      <c r="H66" s="113">
        <f t="shared" si="15"/>
        <v>0</v>
      </c>
      <c r="I66" s="114">
        <f t="shared" si="16"/>
        <v>30</v>
      </c>
      <c r="J66" s="106"/>
      <c r="K66" s="106"/>
      <c r="L66" s="106"/>
      <c r="M66" s="106"/>
      <c r="N66" s="106"/>
      <c r="O66" s="105"/>
      <c r="P66" s="108"/>
      <c r="Q66" s="159"/>
      <c r="R66" s="160"/>
      <c r="S66" s="159"/>
      <c r="T66" s="161"/>
      <c r="U66" s="159"/>
      <c r="V66" s="160"/>
      <c r="W66" s="159"/>
      <c r="X66" s="160">
        <v>30</v>
      </c>
      <c r="Y66" s="159"/>
      <c r="Z66" s="160"/>
      <c r="AA66" s="71"/>
    </row>
    <row r="67" spans="1:28" s="85" customFormat="1" x14ac:dyDescent="0.25">
      <c r="A67" s="68" t="s">
        <v>303</v>
      </c>
      <c r="B67" s="103" t="s">
        <v>110</v>
      </c>
      <c r="C67" s="103" t="s">
        <v>111</v>
      </c>
      <c r="D67" s="104"/>
      <c r="E67" s="104">
        <v>4</v>
      </c>
      <c r="F67" s="16">
        <v>4</v>
      </c>
      <c r="G67" s="104">
        <f>M67</f>
        <v>30</v>
      </c>
      <c r="H67" s="113">
        <f>O67+Q67+S67+U67+W67+Y67</f>
        <v>0</v>
      </c>
      <c r="I67" s="114">
        <v>0</v>
      </c>
      <c r="J67" s="106"/>
      <c r="K67" s="106"/>
      <c r="L67" s="106"/>
      <c r="M67" s="106">
        <v>30</v>
      </c>
      <c r="N67" s="106"/>
      <c r="O67" s="105"/>
      <c r="P67" s="108"/>
      <c r="Q67" s="159"/>
      <c r="R67" s="160"/>
      <c r="S67" s="159"/>
      <c r="T67" s="161"/>
      <c r="U67" s="159"/>
      <c r="V67" s="160">
        <v>30</v>
      </c>
      <c r="W67" s="159"/>
      <c r="X67" s="160"/>
      <c r="Y67" s="159"/>
      <c r="Z67" s="160"/>
      <c r="AA67" s="71"/>
    </row>
    <row r="68" spans="1:28" s="85" customFormat="1" x14ac:dyDescent="0.25">
      <c r="A68" s="68" t="s">
        <v>304</v>
      </c>
      <c r="B68" s="103" t="s">
        <v>112</v>
      </c>
      <c r="C68" s="103" t="s">
        <v>113</v>
      </c>
      <c r="D68" s="104"/>
      <c r="E68" s="104">
        <v>5</v>
      </c>
      <c r="F68" s="16">
        <v>6</v>
      </c>
      <c r="G68" s="104">
        <f>M68</f>
        <v>30</v>
      </c>
      <c r="H68" s="113">
        <f>O68+Q68+S68+U68+W68+Y68</f>
        <v>0</v>
      </c>
      <c r="I68" s="114">
        <v>0</v>
      </c>
      <c r="J68" s="106"/>
      <c r="K68" s="106"/>
      <c r="L68" s="106"/>
      <c r="M68" s="106">
        <v>30</v>
      </c>
      <c r="N68" s="106"/>
      <c r="O68" s="105"/>
      <c r="P68" s="108"/>
      <c r="Q68" s="159"/>
      <c r="R68" s="160"/>
      <c r="S68" s="159"/>
      <c r="T68" s="161"/>
      <c r="U68" s="159"/>
      <c r="V68" s="160"/>
      <c r="W68" s="159"/>
      <c r="X68" s="160">
        <v>30</v>
      </c>
      <c r="Y68" s="159"/>
      <c r="Z68" s="160"/>
      <c r="AA68" s="71"/>
    </row>
    <row r="69" spans="1:28" s="85" customFormat="1" ht="15.75" thickBot="1" x14ac:dyDescent="0.3">
      <c r="A69" s="68" t="s">
        <v>305</v>
      </c>
      <c r="B69" s="103" t="s">
        <v>114</v>
      </c>
      <c r="C69" s="103" t="s">
        <v>115</v>
      </c>
      <c r="D69" s="104"/>
      <c r="E69" s="104">
        <v>6</v>
      </c>
      <c r="F69" s="16">
        <v>6</v>
      </c>
      <c r="G69" s="104">
        <f>M69</f>
        <v>30</v>
      </c>
      <c r="H69" s="113">
        <f>O69+Q69+S69+U69+W69+Y69</f>
        <v>0</v>
      </c>
      <c r="I69" s="114">
        <v>0</v>
      </c>
      <c r="J69" s="106"/>
      <c r="K69" s="106"/>
      <c r="L69" s="106"/>
      <c r="M69" s="106">
        <v>30</v>
      </c>
      <c r="N69" s="106"/>
      <c r="O69" s="105"/>
      <c r="P69" s="108"/>
      <c r="Q69" s="159"/>
      <c r="R69" s="160"/>
      <c r="S69" s="159"/>
      <c r="T69" s="161"/>
      <c r="U69" s="159"/>
      <c r="V69" s="160"/>
      <c r="W69" s="159"/>
      <c r="X69" s="160"/>
      <c r="Y69" s="159"/>
      <c r="Z69" s="160">
        <v>30</v>
      </c>
      <c r="AA69" s="71"/>
    </row>
    <row r="70" spans="1:28" s="85" customFormat="1" ht="16.5" thickTop="1" thickBot="1" x14ac:dyDescent="0.3">
      <c r="A70" s="224" t="s">
        <v>16</v>
      </c>
      <c r="B70" s="225"/>
      <c r="C70" s="120"/>
      <c r="D70" s="121"/>
      <c r="E70" s="121"/>
      <c r="F70" s="258">
        <f t="shared" ref="F70" si="17">SUM(F53:F69)</f>
        <v>64</v>
      </c>
      <c r="G70" s="122">
        <f>SUM(G53:G69)</f>
        <v>630</v>
      </c>
      <c r="H70" s="122">
        <f t="shared" ref="H70:Z70" si="18">SUM(H53:H69)</f>
        <v>270</v>
      </c>
      <c r="I70" s="122">
        <f t="shared" si="18"/>
        <v>270</v>
      </c>
      <c r="J70" s="122">
        <f t="shared" si="18"/>
        <v>0</v>
      </c>
      <c r="K70" s="122">
        <f t="shared" si="18"/>
        <v>0</v>
      </c>
      <c r="L70" s="122">
        <f t="shared" si="18"/>
        <v>0</v>
      </c>
      <c r="M70" s="122">
        <f t="shared" si="18"/>
        <v>90</v>
      </c>
      <c r="N70" s="122">
        <f t="shared" si="18"/>
        <v>0</v>
      </c>
      <c r="O70" s="122">
        <f t="shared" si="18"/>
        <v>0</v>
      </c>
      <c r="P70" s="122">
        <f t="shared" si="18"/>
        <v>0</v>
      </c>
      <c r="Q70" s="122">
        <f t="shared" si="18"/>
        <v>0</v>
      </c>
      <c r="R70" s="122">
        <f t="shared" si="18"/>
        <v>0</v>
      </c>
      <c r="S70" s="122">
        <f t="shared" si="18"/>
        <v>75</v>
      </c>
      <c r="T70" s="122">
        <f t="shared" si="18"/>
        <v>60</v>
      </c>
      <c r="U70" s="122">
        <f t="shared" si="18"/>
        <v>75</v>
      </c>
      <c r="V70" s="122">
        <f t="shared" si="18"/>
        <v>90</v>
      </c>
      <c r="W70" s="122">
        <f t="shared" si="18"/>
        <v>60</v>
      </c>
      <c r="X70" s="122">
        <f t="shared" si="18"/>
        <v>105</v>
      </c>
      <c r="Y70" s="122">
        <f t="shared" si="18"/>
        <v>60</v>
      </c>
      <c r="Z70" s="122">
        <f t="shared" si="18"/>
        <v>105</v>
      </c>
      <c r="AA70" s="71"/>
    </row>
    <row r="71" spans="1:28" s="85" customFormat="1" ht="16.5" thickTop="1" thickBot="1" x14ac:dyDescent="0.3">
      <c r="A71" s="222" t="s">
        <v>252</v>
      </c>
      <c r="B71" s="223"/>
      <c r="C71" s="223"/>
      <c r="D71" s="204"/>
      <c r="E71" s="204"/>
      <c r="F71" s="257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71"/>
    </row>
    <row r="72" spans="1:28" s="71" customFormat="1" ht="15.75" thickTop="1" x14ac:dyDescent="0.25">
      <c r="A72" s="68" t="s">
        <v>289</v>
      </c>
      <c r="B72" s="158" t="s">
        <v>116</v>
      </c>
      <c r="C72" s="158" t="s">
        <v>117</v>
      </c>
      <c r="D72" s="173"/>
      <c r="E72" s="173">
        <v>4</v>
      </c>
      <c r="F72" s="16">
        <v>5</v>
      </c>
      <c r="G72" s="104">
        <f t="shared" ref="G72:G87" si="19">H72+I72</f>
        <v>60</v>
      </c>
      <c r="H72" s="113">
        <f t="shared" ref="H72:H87" si="20">O72+Q72+S72+U72+W72+Y72</f>
        <v>30</v>
      </c>
      <c r="I72" s="114">
        <f t="shared" ref="I72:I87" si="21">P72+R72+T72+V72+X72+Z72</f>
        <v>30</v>
      </c>
      <c r="J72" s="106"/>
      <c r="K72" s="106"/>
      <c r="L72" s="106"/>
      <c r="M72" s="106"/>
      <c r="N72" s="106"/>
      <c r="O72" s="105"/>
      <c r="P72" s="108"/>
      <c r="Q72" s="105"/>
      <c r="R72" s="108"/>
      <c r="S72" s="105"/>
      <c r="T72" s="153"/>
      <c r="U72" s="105">
        <v>30</v>
      </c>
      <c r="V72" s="108">
        <v>30</v>
      </c>
      <c r="W72" s="105"/>
      <c r="X72" s="108"/>
      <c r="Y72" s="105"/>
      <c r="Z72" s="108"/>
      <c r="AB72" s="85"/>
    </row>
    <row r="73" spans="1:28" s="71" customFormat="1" x14ac:dyDescent="0.25">
      <c r="A73" s="68" t="s">
        <v>290</v>
      </c>
      <c r="B73" s="158" t="s">
        <v>118</v>
      </c>
      <c r="C73" s="158" t="s">
        <v>119</v>
      </c>
      <c r="D73" s="173">
        <v>3</v>
      </c>
      <c r="E73" s="174"/>
      <c r="F73" s="16">
        <v>3</v>
      </c>
      <c r="G73" s="104">
        <f t="shared" si="19"/>
        <v>15</v>
      </c>
      <c r="H73" s="113">
        <f t="shared" si="20"/>
        <v>15</v>
      </c>
      <c r="I73" s="114">
        <f t="shared" si="21"/>
        <v>0</v>
      </c>
      <c r="J73" s="106"/>
      <c r="K73" s="106"/>
      <c r="L73" s="106"/>
      <c r="M73" s="106"/>
      <c r="N73" s="106"/>
      <c r="O73" s="105"/>
      <c r="P73" s="108"/>
      <c r="Q73" s="105"/>
      <c r="R73" s="108"/>
      <c r="S73" s="105">
        <v>15</v>
      </c>
      <c r="T73" s="153"/>
      <c r="U73" s="105"/>
      <c r="V73" s="108"/>
      <c r="W73" s="105"/>
      <c r="X73" s="108"/>
      <c r="Y73" s="105"/>
      <c r="Z73" s="108"/>
      <c r="AB73" s="85"/>
    </row>
    <row r="74" spans="1:28" s="71" customFormat="1" x14ac:dyDescent="0.25">
      <c r="A74" s="68" t="s">
        <v>291</v>
      </c>
      <c r="B74" s="158" t="s">
        <v>121</v>
      </c>
      <c r="C74" s="158" t="s">
        <v>122</v>
      </c>
      <c r="D74" s="173">
        <v>4</v>
      </c>
      <c r="E74" s="173"/>
      <c r="F74" s="16">
        <v>4</v>
      </c>
      <c r="G74" s="104">
        <f t="shared" si="19"/>
        <v>45</v>
      </c>
      <c r="H74" s="113">
        <f t="shared" si="20"/>
        <v>15</v>
      </c>
      <c r="I74" s="114">
        <f t="shared" si="21"/>
        <v>30</v>
      </c>
      <c r="J74" s="106"/>
      <c r="K74" s="106"/>
      <c r="L74" s="106"/>
      <c r="M74" s="106"/>
      <c r="N74" s="106"/>
      <c r="O74" s="105"/>
      <c r="P74" s="108"/>
      <c r="Q74" s="105"/>
      <c r="R74" s="108"/>
      <c r="S74" s="105"/>
      <c r="T74" s="153"/>
      <c r="U74" s="105">
        <v>15</v>
      </c>
      <c r="V74" s="108">
        <v>30</v>
      </c>
      <c r="W74" s="105"/>
      <c r="X74" s="108"/>
      <c r="Y74" s="105"/>
      <c r="Z74" s="108"/>
      <c r="AB74" s="85"/>
    </row>
    <row r="75" spans="1:28" s="71" customFormat="1" x14ac:dyDescent="0.25">
      <c r="A75" s="68" t="s">
        <v>292</v>
      </c>
      <c r="B75" s="158" t="s">
        <v>124</v>
      </c>
      <c r="C75" s="158" t="s">
        <v>125</v>
      </c>
      <c r="D75" s="173"/>
      <c r="E75" s="173">
        <v>3</v>
      </c>
      <c r="F75" s="16">
        <v>3</v>
      </c>
      <c r="G75" s="104">
        <f t="shared" si="19"/>
        <v>30</v>
      </c>
      <c r="H75" s="113">
        <f t="shared" si="20"/>
        <v>30</v>
      </c>
      <c r="I75" s="114">
        <f t="shared" si="21"/>
        <v>0</v>
      </c>
      <c r="J75" s="106"/>
      <c r="K75" s="106"/>
      <c r="L75" s="106"/>
      <c r="M75" s="106"/>
      <c r="N75" s="106"/>
      <c r="O75" s="105"/>
      <c r="P75" s="108"/>
      <c r="Q75" s="105"/>
      <c r="R75" s="108"/>
      <c r="S75" s="105">
        <v>30</v>
      </c>
      <c r="T75" s="153"/>
      <c r="U75" s="105"/>
      <c r="V75" s="108"/>
      <c r="W75" s="105"/>
      <c r="X75" s="108"/>
      <c r="Y75" s="105"/>
      <c r="Z75" s="108"/>
      <c r="AB75" s="85"/>
    </row>
    <row r="76" spans="1:28" s="71" customFormat="1" x14ac:dyDescent="0.25">
      <c r="A76" s="68" t="s">
        <v>293</v>
      </c>
      <c r="B76" s="158" t="s">
        <v>126</v>
      </c>
      <c r="C76" s="158" t="s">
        <v>127</v>
      </c>
      <c r="D76" s="173"/>
      <c r="E76" s="173">
        <v>6</v>
      </c>
      <c r="F76" s="16">
        <v>1</v>
      </c>
      <c r="G76" s="104">
        <f t="shared" si="19"/>
        <v>15</v>
      </c>
      <c r="H76" s="113">
        <f t="shared" si="20"/>
        <v>15</v>
      </c>
      <c r="I76" s="114">
        <f t="shared" si="21"/>
        <v>0</v>
      </c>
      <c r="J76" s="106"/>
      <c r="K76" s="106"/>
      <c r="L76" s="106"/>
      <c r="M76" s="106"/>
      <c r="N76" s="106"/>
      <c r="O76" s="105"/>
      <c r="P76" s="108"/>
      <c r="Q76" s="105"/>
      <c r="R76" s="108"/>
      <c r="S76" s="105"/>
      <c r="T76" s="153"/>
      <c r="U76" s="105"/>
      <c r="V76" s="108"/>
      <c r="W76" s="105"/>
      <c r="X76" s="108"/>
      <c r="Y76" s="105">
        <v>15</v>
      </c>
      <c r="Z76" s="108"/>
      <c r="AB76" s="85"/>
    </row>
    <row r="77" spans="1:28" s="71" customFormat="1" x14ac:dyDescent="0.25">
      <c r="A77" s="68" t="s">
        <v>294</v>
      </c>
      <c r="B77" s="158" t="s">
        <v>129</v>
      </c>
      <c r="C77" s="158" t="s">
        <v>130</v>
      </c>
      <c r="D77" s="173"/>
      <c r="E77" s="173">
        <v>6</v>
      </c>
      <c r="F77" s="16">
        <v>1</v>
      </c>
      <c r="G77" s="104">
        <f t="shared" si="19"/>
        <v>15</v>
      </c>
      <c r="H77" s="113">
        <f t="shared" si="20"/>
        <v>15</v>
      </c>
      <c r="I77" s="114">
        <f t="shared" si="21"/>
        <v>0</v>
      </c>
      <c r="J77" s="106"/>
      <c r="K77" s="106"/>
      <c r="L77" s="106"/>
      <c r="M77" s="106"/>
      <c r="N77" s="106"/>
      <c r="O77" s="105"/>
      <c r="P77" s="108"/>
      <c r="Q77" s="105"/>
      <c r="R77" s="108"/>
      <c r="S77" s="105"/>
      <c r="T77" s="153"/>
      <c r="U77" s="105"/>
      <c r="V77" s="108"/>
      <c r="W77" s="105"/>
      <c r="X77" s="108"/>
      <c r="Y77" s="105">
        <v>15</v>
      </c>
      <c r="Z77" s="108"/>
      <c r="AB77" s="85"/>
    </row>
    <row r="78" spans="1:28" s="71" customFormat="1" x14ac:dyDescent="0.25">
      <c r="A78" s="68" t="s">
        <v>295</v>
      </c>
      <c r="B78" s="158" t="s">
        <v>131</v>
      </c>
      <c r="C78" s="158" t="s">
        <v>132</v>
      </c>
      <c r="D78" s="173"/>
      <c r="E78" s="173">
        <v>6</v>
      </c>
      <c r="F78" s="16">
        <v>2</v>
      </c>
      <c r="G78" s="104">
        <f t="shared" si="19"/>
        <v>15</v>
      </c>
      <c r="H78" s="113">
        <f t="shared" si="20"/>
        <v>15</v>
      </c>
      <c r="I78" s="114">
        <f t="shared" si="21"/>
        <v>0</v>
      </c>
      <c r="J78" s="106"/>
      <c r="K78" s="106"/>
      <c r="L78" s="106"/>
      <c r="M78" s="106"/>
      <c r="N78" s="106"/>
      <c r="O78" s="105"/>
      <c r="P78" s="108"/>
      <c r="Q78" s="105"/>
      <c r="R78" s="108"/>
      <c r="S78" s="105"/>
      <c r="T78" s="153"/>
      <c r="U78" s="105"/>
      <c r="V78" s="108"/>
      <c r="W78" s="105"/>
      <c r="X78" s="108"/>
      <c r="Y78" s="105">
        <v>15</v>
      </c>
      <c r="Z78" s="108"/>
      <c r="AB78" s="85"/>
    </row>
    <row r="79" spans="1:28" s="71" customFormat="1" x14ac:dyDescent="0.25">
      <c r="A79" s="68" t="s">
        <v>296</v>
      </c>
      <c r="B79" s="158" t="s">
        <v>133</v>
      </c>
      <c r="C79" s="158" t="s">
        <v>134</v>
      </c>
      <c r="D79" s="173"/>
      <c r="E79" s="173">
        <v>5</v>
      </c>
      <c r="F79" s="16">
        <v>2</v>
      </c>
      <c r="G79" s="104">
        <f t="shared" si="19"/>
        <v>15</v>
      </c>
      <c r="H79" s="113">
        <f t="shared" si="20"/>
        <v>15</v>
      </c>
      <c r="I79" s="114">
        <f t="shared" si="21"/>
        <v>0</v>
      </c>
      <c r="J79" s="106"/>
      <c r="K79" s="106"/>
      <c r="L79" s="106"/>
      <c r="M79" s="106"/>
      <c r="N79" s="106"/>
      <c r="O79" s="105"/>
      <c r="P79" s="108"/>
      <c r="Q79" s="105"/>
      <c r="R79" s="108"/>
      <c r="S79" s="105"/>
      <c r="T79" s="153"/>
      <c r="U79" s="105"/>
      <c r="V79" s="108"/>
      <c r="W79" s="105">
        <v>15</v>
      </c>
      <c r="X79" s="108"/>
      <c r="Y79" s="105"/>
      <c r="Z79" s="108"/>
      <c r="AB79" s="85"/>
    </row>
    <row r="80" spans="1:28" s="71" customFormat="1" x14ac:dyDescent="0.25">
      <c r="A80" s="68" t="s">
        <v>297</v>
      </c>
      <c r="B80" s="158" t="s">
        <v>135</v>
      </c>
      <c r="C80" s="158" t="s">
        <v>136</v>
      </c>
      <c r="D80" s="173"/>
      <c r="E80" s="173">
        <v>6</v>
      </c>
      <c r="F80" s="16">
        <v>2</v>
      </c>
      <c r="G80" s="104">
        <f t="shared" si="19"/>
        <v>15</v>
      </c>
      <c r="H80" s="113">
        <f t="shared" si="20"/>
        <v>15</v>
      </c>
      <c r="I80" s="114">
        <f t="shared" si="21"/>
        <v>0</v>
      </c>
      <c r="J80" s="106"/>
      <c r="K80" s="106"/>
      <c r="L80" s="106"/>
      <c r="M80" s="106"/>
      <c r="N80" s="106"/>
      <c r="O80" s="105"/>
      <c r="P80" s="108"/>
      <c r="Q80" s="105"/>
      <c r="R80" s="108"/>
      <c r="S80" s="105"/>
      <c r="T80" s="153"/>
      <c r="U80" s="105"/>
      <c r="V80" s="108"/>
      <c r="W80" s="105"/>
      <c r="X80" s="108"/>
      <c r="Y80" s="105">
        <v>15</v>
      </c>
      <c r="Z80" s="108"/>
      <c r="AB80" s="85"/>
    </row>
    <row r="81" spans="1:30" s="71" customFormat="1" x14ac:dyDescent="0.25">
      <c r="A81" s="68" t="s">
        <v>298</v>
      </c>
      <c r="B81" s="158" t="s">
        <v>137</v>
      </c>
      <c r="C81" s="158" t="s">
        <v>138</v>
      </c>
      <c r="D81" s="173">
        <v>3</v>
      </c>
      <c r="E81" s="174"/>
      <c r="F81" s="16">
        <v>5</v>
      </c>
      <c r="G81" s="104">
        <f>H81+I81</f>
        <v>60</v>
      </c>
      <c r="H81" s="113">
        <f t="shared" si="20"/>
        <v>30</v>
      </c>
      <c r="I81" s="114">
        <f t="shared" si="21"/>
        <v>30</v>
      </c>
      <c r="J81" s="106"/>
      <c r="K81" s="106"/>
      <c r="L81" s="106"/>
      <c r="M81" s="106"/>
      <c r="N81" s="106"/>
      <c r="O81" s="105"/>
      <c r="P81" s="108"/>
      <c r="Q81" s="105"/>
      <c r="R81" s="108"/>
      <c r="S81" s="105">
        <v>30</v>
      </c>
      <c r="T81" s="153">
        <v>30</v>
      </c>
      <c r="U81" s="105"/>
      <c r="V81" s="108"/>
      <c r="W81" s="105"/>
      <c r="X81" s="108"/>
      <c r="Y81" s="105"/>
      <c r="Z81" s="108"/>
      <c r="AB81" s="85"/>
    </row>
    <row r="82" spans="1:30" s="71" customFormat="1" x14ac:dyDescent="0.25">
      <c r="A82" s="68" t="s">
        <v>299</v>
      </c>
      <c r="B82" s="158" t="s">
        <v>139</v>
      </c>
      <c r="C82" s="158" t="s">
        <v>140</v>
      </c>
      <c r="D82" s="173">
        <v>5</v>
      </c>
      <c r="E82" s="173"/>
      <c r="F82" s="16">
        <v>4</v>
      </c>
      <c r="G82" s="104">
        <f>H82+I82</f>
        <v>60</v>
      </c>
      <c r="H82" s="113">
        <f t="shared" si="20"/>
        <v>30</v>
      </c>
      <c r="I82" s="114">
        <f t="shared" si="21"/>
        <v>30</v>
      </c>
      <c r="J82" s="106"/>
      <c r="K82" s="106"/>
      <c r="L82" s="106"/>
      <c r="M82" s="106"/>
      <c r="N82" s="106"/>
      <c r="O82" s="105"/>
      <c r="P82" s="108"/>
      <c r="Q82" s="105"/>
      <c r="R82" s="108"/>
      <c r="S82" s="105"/>
      <c r="T82" s="153"/>
      <c r="U82" s="105"/>
      <c r="V82" s="108"/>
      <c r="W82" s="105">
        <v>30</v>
      </c>
      <c r="X82" s="108">
        <v>30</v>
      </c>
      <c r="Y82" s="105"/>
      <c r="Z82" s="108"/>
      <c r="AB82" s="85"/>
    </row>
    <row r="83" spans="1:30" s="71" customFormat="1" x14ac:dyDescent="0.25">
      <c r="A83" s="68" t="s">
        <v>300</v>
      </c>
      <c r="B83" s="158" t="s">
        <v>317</v>
      </c>
      <c r="C83" s="158" t="s">
        <v>143</v>
      </c>
      <c r="D83" s="173">
        <v>4</v>
      </c>
      <c r="E83" s="173"/>
      <c r="F83" s="16">
        <v>4</v>
      </c>
      <c r="G83" s="104">
        <f t="shared" si="19"/>
        <v>45</v>
      </c>
      <c r="H83" s="113">
        <f t="shared" si="20"/>
        <v>15</v>
      </c>
      <c r="I83" s="114">
        <f t="shared" si="21"/>
        <v>30</v>
      </c>
      <c r="J83" s="106"/>
      <c r="K83" s="106"/>
      <c r="L83" s="106"/>
      <c r="M83" s="106"/>
      <c r="N83" s="106"/>
      <c r="O83" s="105"/>
      <c r="P83" s="108"/>
      <c r="Q83" s="105"/>
      <c r="R83" s="108"/>
      <c r="S83" s="105"/>
      <c r="T83" s="153"/>
      <c r="U83" s="105">
        <v>15</v>
      </c>
      <c r="V83" s="108">
        <v>30</v>
      </c>
      <c r="W83" s="105"/>
      <c r="X83" s="108"/>
      <c r="Y83" s="105"/>
      <c r="Z83" s="108"/>
      <c r="AB83" s="85"/>
    </row>
    <row r="84" spans="1:30" s="71" customFormat="1" x14ac:dyDescent="0.25">
      <c r="A84" s="68" t="s">
        <v>301</v>
      </c>
      <c r="B84" s="158" t="s">
        <v>144</v>
      </c>
      <c r="C84" s="158" t="s">
        <v>145</v>
      </c>
      <c r="D84" s="173"/>
      <c r="E84" s="173">
        <v>5</v>
      </c>
      <c r="F84" s="16">
        <v>3</v>
      </c>
      <c r="G84" s="104">
        <f t="shared" si="19"/>
        <v>30</v>
      </c>
      <c r="H84" s="113">
        <f t="shared" si="20"/>
        <v>0</v>
      </c>
      <c r="I84" s="114">
        <f t="shared" si="21"/>
        <v>30</v>
      </c>
      <c r="J84" s="106"/>
      <c r="K84" s="106"/>
      <c r="L84" s="106"/>
      <c r="M84" s="106"/>
      <c r="N84" s="106"/>
      <c r="O84" s="105"/>
      <c r="P84" s="108"/>
      <c r="Q84" s="105"/>
      <c r="R84" s="108"/>
      <c r="S84" s="105"/>
      <c r="T84" s="153"/>
      <c r="U84" s="105"/>
      <c r="V84" s="108"/>
      <c r="W84" s="105"/>
      <c r="X84" s="108">
        <v>30</v>
      </c>
      <c r="Y84" s="105"/>
      <c r="Z84" s="108"/>
      <c r="AB84" s="85"/>
    </row>
    <row r="85" spans="1:30" s="71" customFormat="1" x14ac:dyDescent="0.25">
      <c r="A85" s="68" t="s">
        <v>302</v>
      </c>
      <c r="B85" s="158" t="s">
        <v>146</v>
      </c>
      <c r="C85" s="158" t="s">
        <v>147</v>
      </c>
      <c r="D85" s="173">
        <v>5</v>
      </c>
      <c r="E85" s="173"/>
      <c r="F85" s="16">
        <v>3</v>
      </c>
      <c r="G85" s="104">
        <f t="shared" si="19"/>
        <v>30</v>
      </c>
      <c r="H85" s="113">
        <f t="shared" si="20"/>
        <v>30</v>
      </c>
      <c r="I85" s="114">
        <f t="shared" si="21"/>
        <v>0</v>
      </c>
      <c r="J85" s="106"/>
      <c r="K85" s="106"/>
      <c r="L85" s="106"/>
      <c r="M85" s="106"/>
      <c r="N85" s="106"/>
      <c r="O85" s="105"/>
      <c r="P85" s="108"/>
      <c r="Q85" s="105"/>
      <c r="R85" s="108"/>
      <c r="S85" s="105"/>
      <c r="T85" s="153"/>
      <c r="U85" s="105"/>
      <c r="V85" s="108"/>
      <c r="W85" s="105">
        <v>30</v>
      </c>
      <c r="X85" s="108"/>
      <c r="Y85" s="105"/>
      <c r="Z85" s="108"/>
      <c r="AB85" s="85"/>
    </row>
    <row r="86" spans="1:30" s="71" customFormat="1" x14ac:dyDescent="0.25">
      <c r="A86" s="68" t="s">
        <v>303</v>
      </c>
      <c r="B86" s="158" t="s">
        <v>148</v>
      </c>
      <c r="C86" s="158" t="s">
        <v>149</v>
      </c>
      <c r="D86" s="173">
        <v>6</v>
      </c>
      <c r="E86" s="173"/>
      <c r="F86" s="16">
        <v>4</v>
      </c>
      <c r="G86" s="104">
        <f t="shared" si="19"/>
        <v>60</v>
      </c>
      <c r="H86" s="113">
        <f t="shared" si="20"/>
        <v>30</v>
      </c>
      <c r="I86" s="114">
        <f t="shared" si="21"/>
        <v>30</v>
      </c>
      <c r="J86" s="106"/>
      <c r="K86" s="106"/>
      <c r="L86" s="106"/>
      <c r="M86" s="106"/>
      <c r="N86" s="106"/>
      <c r="O86" s="105"/>
      <c r="P86" s="108"/>
      <c r="Q86" s="105"/>
      <c r="R86" s="108"/>
      <c r="S86" s="105"/>
      <c r="T86" s="153"/>
      <c r="U86" s="105"/>
      <c r="V86" s="108"/>
      <c r="W86" s="105"/>
      <c r="X86" s="108"/>
      <c r="Y86" s="105">
        <v>30</v>
      </c>
      <c r="Z86" s="108">
        <v>30</v>
      </c>
      <c r="AB86" s="85"/>
    </row>
    <row r="87" spans="1:30" s="71" customFormat="1" x14ac:dyDescent="0.25">
      <c r="A87" s="68" t="s">
        <v>304</v>
      </c>
      <c r="B87" s="158" t="s">
        <v>150</v>
      </c>
      <c r="C87" s="158" t="s">
        <v>151</v>
      </c>
      <c r="D87" s="173"/>
      <c r="E87" s="173">
        <v>6</v>
      </c>
      <c r="F87" s="16">
        <v>2</v>
      </c>
      <c r="G87" s="104">
        <f t="shared" si="19"/>
        <v>30</v>
      </c>
      <c r="H87" s="113">
        <f t="shared" si="20"/>
        <v>0</v>
      </c>
      <c r="I87" s="114">
        <f t="shared" si="21"/>
        <v>30</v>
      </c>
      <c r="J87" s="106"/>
      <c r="K87" s="106"/>
      <c r="L87" s="106"/>
      <c r="M87" s="106"/>
      <c r="N87" s="106"/>
      <c r="O87" s="105"/>
      <c r="P87" s="108"/>
      <c r="Q87" s="105"/>
      <c r="R87" s="108"/>
      <c r="S87" s="105"/>
      <c r="T87" s="153"/>
      <c r="U87" s="105"/>
      <c r="V87" s="108"/>
      <c r="W87" s="105"/>
      <c r="X87" s="108"/>
      <c r="Y87" s="105"/>
      <c r="Z87" s="108">
        <v>30</v>
      </c>
      <c r="AB87" s="85"/>
    </row>
    <row r="88" spans="1:30" s="85" customFormat="1" x14ac:dyDescent="0.25">
      <c r="A88" s="68" t="s">
        <v>305</v>
      </c>
      <c r="B88" s="158" t="s">
        <v>110</v>
      </c>
      <c r="C88" s="158" t="s">
        <v>152</v>
      </c>
      <c r="D88" s="173"/>
      <c r="E88" s="173">
        <v>4</v>
      </c>
      <c r="F88" s="16">
        <v>4</v>
      </c>
      <c r="G88" s="104">
        <f>H88+I88+M88</f>
        <v>30</v>
      </c>
      <c r="H88" s="113">
        <f>O88+Q88+S88+U88+W88+Y88</f>
        <v>0</v>
      </c>
      <c r="I88" s="114">
        <v>0</v>
      </c>
      <c r="J88" s="106"/>
      <c r="K88" s="106"/>
      <c r="L88" s="106"/>
      <c r="M88" s="106">
        <v>30</v>
      </c>
      <c r="N88" s="106"/>
      <c r="O88" s="105"/>
      <c r="P88" s="108"/>
      <c r="Q88" s="105"/>
      <c r="R88" s="108"/>
      <c r="S88" s="105"/>
      <c r="T88" s="153"/>
      <c r="U88" s="105"/>
      <c r="V88" s="108">
        <v>30</v>
      </c>
      <c r="W88" s="105"/>
      <c r="X88" s="108"/>
      <c r="Y88" s="105"/>
      <c r="Z88" s="108"/>
      <c r="AA88" s="71"/>
    </row>
    <row r="89" spans="1:30" s="85" customFormat="1" x14ac:dyDescent="0.25">
      <c r="A89" s="68" t="s">
        <v>306</v>
      </c>
      <c r="B89" s="158" t="s">
        <v>112</v>
      </c>
      <c r="C89" s="158" t="s">
        <v>153</v>
      </c>
      <c r="D89" s="173"/>
      <c r="E89" s="173">
        <v>5</v>
      </c>
      <c r="F89" s="16">
        <v>6</v>
      </c>
      <c r="G89" s="104">
        <f>H89+I89+M89</f>
        <v>30</v>
      </c>
      <c r="H89" s="113">
        <f>O89+Q89+S89+U89+W89+Y89</f>
        <v>0</v>
      </c>
      <c r="I89" s="114">
        <v>0</v>
      </c>
      <c r="J89" s="106"/>
      <c r="K89" s="106"/>
      <c r="L89" s="106"/>
      <c r="M89" s="106">
        <v>30</v>
      </c>
      <c r="N89" s="106"/>
      <c r="O89" s="105"/>
      <c r="P89" s="108"/>
      <c r="Q89" s="105"/>
      <c r="R89" s="108"/>
      <c r="S89" s="105"/>
      <c r="T89" s="153"/>
      <c r="U89" s="105"/>
      <c r="V89" s="108"/>
      <c r="W89" s="105"/>
      <c r="X89" s="108">
        <v>30</v>
      </c>
      <c r="Y89" s="105"/>
      <c r="Z89" s="108"/>
      <c r="AA89" s="71"/>
    </row>
    <row r="90" spans="1:30" s="85" customFormat="1" ht="15.75" thickBot="1" x14ac:dyDescent="0.3">
      <c r="A90" s="68" t="s">
        <v>307</v>
      </c>
      <c r="B90" s="158" t="s">
        <v>114</v>
      </c>
      <c r="C90" s="158" t="s">
        <v>154</v>
      </c>
      <c r="D90" s="173"/>
      <c r="E90" s="173">
        <v>6</v>
      </c>
      <c r="F90" s="16">
        <v>6</v>
      </c>
      <c r="G90" s="104">
        <f>H90+I90+M90</f>
        <v>30</v>
      </c>
      <c r="H90" s="113">
        <f>O90+Q90+S90+U90+W90+Y90</f>
        <v>0</v>
      </c>
      <c r="I90" s="114">
        <v>0</v>
      </c>
      <c r="J90" s="106"/>
      <c r="K90" s="106"/>
      <c r="L90" s="106"/>
      <c r="M90" s="106">
        <v>30</v>
      </c>
      <c r="N90" s="106"/>
      <c r="O90" s="105"/>
      <c r="P90" s="108"/>
      <c r="Q90" s="105"/>
      <c r="R90" s="108"/>
      <c r="S90" s="105"/>
      <c r="T90" s="153"/>
      <c r="U90" s="105"/>
      <c r="V90" s="108"/>
      <c r="W90" s="105"/>
      <c r="X90" s="108"/>
      <c r="Y90" s="105"/>
      <c r="Z90" s="108">
        <v>30</v>
      </c>
      <c r="AA90" s="71"/>
    </row>
    <row r="91" spans="1:30" s="85" customFormat="1" ht="16.5" thickTop="1" thickBot="1" x14ac:dyDescent="0.3">
      <c r="A91" s="224" t="s">
        <v>16</v>
      </c>
      <c r="B91" s="225"/>
      <c r="C91" s="120"/>
      <c r="D91" s="121"/>
      <c r="E91" s="121"/>
      <c r="F91" s="256">
        <f t="shared" ref="F91" si="22">SUM(F72:F90)</f>
        <v>64</v>
      </c>
      <c r="G91" s="122">
        <f>SUM(G72:G90)</f>
        <v>630</v>
      </c>
      <c r="H91" s="123">
        <f>SUM(H72:H90)</f>
        <v>300</v>
      </c>
      <c r="I91" s="123">
        <f>SUM(I72:I90)</f>
        <v>240</v>
      </c>
      <c r="J91" s="123">
        <f t="shared" ref="J91:Z91" si="23">SUM(J72:J90)</f>
        <v>0</v>
      </c>
      <c r="K91" s="123">
        <f t="shared" si="23"/>
        <v>0</v>
      </c>
      <c r="L91" s="123">
        <f t="shared" si="23"/>
        <v>0</v>
      </c>
      <c r="M91" s="123">
        <f t="shared" si="23"/>
        <v>90</v>
      </c>
      <c r="N91" s="123">
        <f t="shared" si="23"/>
        <v>0</v>
      </c>
      <c r="O91" s="123">
        <f t="shared" si="23"/>
        <v>0</v>
      </c>
      <c r="P91" s="123">
        <f t="shared" si="23"/>
        <v>0</v>
      </c>
      <c r="Q91" s="123">
        <f t="shared" si="23"/>
        <v>0</v>
      </c>
      <c r="R91" s="123">
        <f t="shared" si="23"/>
        <v>0</v>
      </c>
      <c r="S91" s="123">
        <f t="shared" si="23"/>
        <v>75</v>
      </c>
      <c r="T91" s="123">
        <f t="shared" si="23"/>
        <v>30</v>
      </c>
      <c r="U91" s="123">
        <f t="shared" si="23"/>
        <v>60</v>
      </c>
      <c r="V91" s="123">
        <f t="shared" si="23"/>
        <v>120</v>
      </c>
      <c r="W91" s="123">
        <f t="shared" si="23"/>
        <v>75</v>
      </c>
      <c r="X91" s="123">
        <f t="shared" si="23"/>
        <v>90</v>
      </c>
      <c r="Y91" s="123">
        <f t="shared" si="23"/>
        <v>90</v>
      </c>
      <c r="Z91" s="123">
        <f t="shared" si="23"/>
        <v>90</v>
      </c>
      <c r="AA91" s="71"/>
    </row>
    <row r="92" spans="1:30" s="85" customFormat="1" ht="16.5" thickTop="1" thickBot="1" x14ac:dyDescent="0.3">
      <c r="A92" s="222" t="s">
        <v>253</v>
      </c>
      <c r="B92" s="223"/>
      <c r="C92" s="223"/>
      <c r="D92" s="204"/>
      <c r="E92" s="204"/>
      <c r="F92" s="257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71"/>
    </row>
    <row r="93" spans="1:30" s="1" customFormat="1" ht="15" customHeight="1" thickTop="1" thickBot="1" x14ac:dyDescent="0.3">
      <c r="A93" s="70"/>
      <c r="B93" s="72" t="s">
        <v>264</v>
      </c>
      <c r="C93" s="73" t="s">
        <v>155</v>
      </c>
      <c r="D93" s="74"/>
      <c r="E93" s="75">
        <v>4</v>
      </c>
      <c r="F93" s="46">
        <v>7</v>
      </c>
      <c r="G93" s="203"/>
      <c r="H93" s="77"/>
      <c r="I93" s="78"/>
      <c r="J93" s="78"/>
      <c r="K93" s="78"/>
      <c r="L93" s="78"/>
      <c r="M93" s="78"/>
      <c r="N93" s="212"/>
      <c r="O93" s="77"/>
      <c r="P93" s="212"/>
      <c r="Q93" s="77"/>
      <c r="R93" s="212"/>
      <c r="S93" s="77"/>
      <c r="T93" s="212"/>
      <c r="U93" s="77"/>
      <c r="V93" s="212"/>
      <c r="W93" s="77"/>
      <c r="X93" s="212"/>
      <c r="Y93" s="77"/>
      <c r="Z93" s="212"/>
      <c r="AA93" s="213"/>
      <c r="AB93" s="214"/>
      <c r="AD93"/>
    </row>
    <row r="94" spans="1:30" ht="16.5" thickTop="1" thickBot="1" x14ac:dyDescent="0.3"/>
    <row r="95" spans="1:30" ht="16.5" thickTop="1" thickBot="1" x14ac:dyDescent="0.3">
      <c r="A95" s="234" t="s">
        <v>156</v>
      </c>
      <c r="B95" s="235"/>
      <c r="C95" s="50"/>
      <c r="D95" s="51"/>
      <c r="E95" s="51"/>
      <c r="F95" s="52">
        <f>F21+F25+F33+F51+F70+F93</f>
        <v>180</v>
      </c>
      <c r="G95" s="51">
        <f>G21+G25+G33+G51+G70+G93</f>
        <v>1890</v>
      </c>
      <c r="H95" s="51">
        <f>H21+H25+H33+H51+H70+H93</f>
        <v>855</v>
      </c>
      <c r="I95" s="51">
        <f t="shared" ref="I95:N95" si="24">I21+I25+I33+I51+I70+I93</f>
        <v>825</v>
      </c>
      <c r="J95" s="51">
        <f t="shared" si="24"/>
        <v>0</v>
      </c>
      <c r="K95" s="51">
        <f t="shared" si="24"/>
        <v>0</v>
      </c>
      <c r="L95" s="51">
        <f>L21+L25+L33+L51+L70+L93</f>
        <v>120</v>
      </c>
      <c r="M95" s="51">
        <f t="shared" si="24"/>
        <v>90</v>
      </c>
      <c r="N95" s="51">
        <f t="shared" si="24"/>
        <v>0</v>
      </c>
      <c r="O95" s="51">
        <f>O21+O25+O33+O51+O70+O93</f>
        <v>180</v>
      </c>
      <c r="P95" s="51">
        <f>P21+P25+P33+P51+P70+P93</f>
        <v>210</v>
      </c>
      <c r="Q95" s="51">
        <f>Q21+Q25+Q33+Q51+Q70+Q93</f>
        <v>180</v>
      </c>
      <c r="R95" s="51">
        <f>R21+R25+R33+R51+R70+R93</f>
        <v>180</v>
      </c>
      <c r="S95" s="51">
        <f t="shared" ref="S95:Z95" si="25">S21+S25+S33+S51+S70+S93</f>
        <v>120</v>
      </c>
      <c r="T95" s="51">
        <f t="shared" si="25"/>
        <v>165</v>
      </c>
      <c r="U95" s="51">
        <f t="shared" si="25"/>
        <v>120</v>
      </c>
      <c r="V95" s="51">
        <f t="shared" si="25"/>
        <v>180</v>
      </c>
      <c r="W95" s="51">
        <f t="shared" si="25"/>
        <v>120</v>
      </c>
      <c r="X95" s="51">
        <f t="shared" si="25"/>
        <v>165</v>
      </c>
      <c r="Y95" s="51">
        <f t="shared" si="25"/>
        <v>135</v>
      </c>
      <c r="Z95" s="51">
        <f t="shared" si="25"/>
        <v>135</v>
      </c>
    </row>
    <row r="96" spans="1:30" ht="16.5" thickTop="1" thickBot="1" x14ac:dyDescent="0.3">
      <c r="A96" s="234" t="s">
        <v>157</v>
      </c>
      <c r="B96" s="235"/>
      <c r="C96" s="50"/>
      <c r="D96" s="51"/>
      <c r="E96" s="51"/>
      <c r="F96" s="52">
        <f>F21+F25+F33+F51+F91+F93</f>
        <v>180</v>
      </c>
      <c r="G96" s="51">
        <f>G21+G25+G33+G51+G91+G93</f>
        <v>1890</v>
      </c>
      <c r="H96" s="51">
        <f>H21+H25+H33+H51+H91+H93</f>
        <v>885</v>
      </c>
      <c r="I96" s="51">
        <f t="shared" ref="I96:N96" si="26">I21+I25+I33+I51+I91+I93</f>
        <v>795</v>
      </c>
      <c r="J96" s="51">
        <f t="shared" si="26"/>
        <v>0</v>
      </c>
      <c r="K96" s="51">
        <f t="shared" si="26"/>
        <v>0</v>
      </c>
      <c r="L96" s="51">
        <f t="shared" si="26"/>
        <v>120</v>
      </c>
      <c r="M96" s="51">
        <f t="shared" si="26"/>
        <v>90</v>
      </c>
      <c r="N96" s="51">
        <f t="shared" si="26"/>
        <v>0</v>
      </c>
      <c r="O96" s="51">
        <f>O21+O25+O33+O51+O91+O93</f>
        <v>180</v>
      </c>
      <c r="P96" s="51">
        <f>P21+P25+P33+P51+P91+P93</f>
        <v>210</v>
      </c>
      <c r="Q96" s="51">
        <f>Q21+Q25+Q33+Q51+Q91+Q93</f>
        <v>180</v>
      </c>
      <c r="R96" s="51">
        <f>R21+R25+R33+R51+R91+R93</f>
        <v>180</v>
      </c>
      <c r="S96" s="51">
        <f t="shared" ref="S96:Z96" si="27">S21+S25+S33+S51+S91+S93</f>
        <v>120</v>
      </c>
      <c r="T96" s="51">
        <f t="shared" si="27"/>
        <v>135</v>
      </c>
      <c r="U96" s="51">
        <f t="shared" si="27"/>
        <v>105</v>
      </c>
      <c r="V96" s="51">
        <f t="shared" si="27"/>
        <v>210</v>
      </c>
      <c r="W96" s="51">
        <f t="shared" si="27"/>
        <v>135</v>
      </c>
      <c r="X96" s="51">
        <f t="shared" si="27"/>
        <v>150</v>
      </c>
      <c r="Y96" s="51">
        <f t="shared" si="27"/>
        <v>165</v>
      </c>
      <c r="Z96" s="51">
        <f t="shared" si="27"/>
        <v>120</v>
      </c>
    </row>
    <row r="97" spans="1:39" s="82" customFormat="1" ht="12.95" customHeight="1" thickTop="1" thickBot="1" x14ac:dyDescent="0.3">
      <c r="A97" s="64"/>
      <c r="B97" s="64"/>
      <c r="C97" s="79"/>
      <c r="D97" s="64" t="s">
        <v>258</v>
      </c>
      <c r="E97" s="64"/>
      <c r="F97" s="64"/>
      <c r="G97" s="80">
        <f>SUM(O95:Z95)</f>
        <v>1890</v>
      </c>
      <c r="H97" s="64"/>
      <c r="I97" s="64"/>
      <c r="J97" s="64"/>
      <c r="K97" s="64"/>
      <c r="L97" s="64"/>
      <c r="M97" s="64"/>
      <c r="N97" s="64"/>
      <c r="O97" s="81" t="s">
        <v>262</v>
      </c>
      <c r="P97" s="81" t="s">
        <v>263</v>
      </c>
      <c r="Q97" s="81" t="s">
        <v>262</v>
      </c>
      <c r="R97" s="81" t="s">
        <v>263</v>
      </c>
      <c r="S97" s="81" t="s">
        <v>262</v>
      </c>
      <c r="T97" s="81" t="s">
        <v>263</v>
      </c>
      <c r="U97" s="81" t="s">
        <v>262</v>
      </c>
      <c r="V97" s="81" t="s">
        <v>263</v>
      </c>
      <c r="W97" s="81" t="s">
        <v>262</v>
      </c>
      <c r="X97" s="81" t="s">
        <v>263</v>
      </c>
      <c r="Y97" s="81" t="s">
        <v>262</v>
      </c>
      <c r="Z97" s="81" t="s">
        <v>263</v>
      </c>
    </row>
    <row r="98" spans="1:39" s="82" customFormat="1" ht="13.5" customHeight="1" thickTop="1" thickBot="1" x14ac:dyDescent="0.3">
      <c r="A98" s="64"/>
      <c r="B98" s="64"/>
      <c r="C98" s="79"/>
      <c r="D98" s="64" t="s">
        <v>259</v>
      </c>
      <c r="E98" s="64"/>
      <c r="F98" s="64"/>
      <c r="G98" s="80">
        <f>SUM(O96:Z96)</f>
        <v>1890</v>
      </c>
      <c r="H98" s="231" t="s">
        <v>260</v>
      </c>
      <c r="I98" s="231"/>
      <c r="J98" s="231"/>
      <c r="K98" s="231"/>
      <c r="L98" s="231"/>
      <c r="M98" s="231"/>
      <c r="N98" s="232"/>
      <c r="O98" s="175">
        <f>COUNTIF($D15:$D69,1)+COUNTIF($D93:$D93,1)</f>
        <v>4</v>
      </c>
      <c r="P98" s="176">
        <f>COUNTIF($E15:$E69,1)+COUNTIF($E93:$E93,1)</f>
        <v>3</v>
      </c>
      <c r="Q98" s="175">
        <f>COUNTIF($D15:$D69,2)+COUNTIF($D93:$D93,2)</f>
        <v>4</v>
      </c>
      <c r="R98" s="176">
        <f>COUNTIF($E15:$E69,2)+COUNTIF($E93:$E93,2)</f>
        <v>5</v>
      </c>
      <c r="S98" s="175">
        <f>COUNTIF($D15:$D69,3)+COUNTIF($D93:$D93,3)</f>
        <v>3</v>
      </c>
      <c r="T98" s="176">
        <f>COUNTIF($E15:$E69,3)+COUNTIF($E93:$E93,3)</f>
        <v>3</v>
      </c>
      <c r="U98" s="175">
        <f>COUNTIF($D15:$D69,4)+COUNTIF($D93:$D93,4)</f>
        <v>4</v>
      </c>
      <c r="V98" s="176">
        <f>COUNTIF($E15:$E69,4)+COUNTIF($E93:$E93,4)</f>
        <v>5</v>
      </c>
      <c r="W98" s="175">
        <f>COUNTIF($D15:$D69,5)+COUNTIF($D93:$D93,5)</f>
        <v>4</v>
      </c>
      <c r="X98" s="176">
        <f>COUNTIF($E15:$E69,5)+COUNTIF($E93:$E93,5)</f>
        <v>4</v>
      </c>
      <c r="Y98" s="175">
        <f>COUNTIF($D15:$D69,6)+COUNTIF($D93:$D93,6)</f>
        <v>2</v>
      </c>
      <c r="Z98" s="176">
        <f>COUNTIF($E15:$E69,6)+COUNTIF($E93:$E93,6)</f>
        <v>7</v>
      </c>
    </row>
    <row r="99" spans="1:39" s="71" customFormat="1" ht="14.25" thickTop="1" thickBot="1" x14ac:dyDescent="0.25">
      <c r="H99" s="231" t="s">
        <v>261</v>
      </c>
      <c r="I99" s="231"/>
      <c r="J99" s="231"/>
      <c r="K99" s="231"/>
      <c r="L99" s="231"/>
      <c r="M99" s="231"/>
      <c r="N99" s="232"/>
      <c r="O99" s="83">
        <f>COUNTIF($D15:$D50,1)+COUNTIF($D72:$D93,1)</f>
        <v>4</v>
      </c>
      <c r="P99" s="83">
        <f>COUNTIF($E15:$E50,1)+COUNTIF($E72:$E93,1)</f>
        <v>3</v>
      </c>
      <c r="Q99" s="83">
        <f>COUNTIF($D15:$D50,2)+COUNTIF($D72:$D93,2)</f>
        <v>4</v>
      </c>
      <c r="R99" s="83">
        <f>COUNTIF($E15:$E50,2)+COUNTIF($E72:$E93,2)</f>
        <v>5</v>
      </c>
      <c r="S99" s="83">
        <f>COUNTIF($D15:$D50,3)+COUNTIF($D72:$D93,3)</f>
        <v>3</v>
      </c>
      <c r="T99" s="83">
        <f>COUNTIF($E15:$E50,3)+COUNTIF($E72:$E93,3)</f>
        <v>3</v>
      </c>
      <c r="U99" s="83">
        <f>COUNTIF($D15:$D50,4)+COUNTIF($D72:$D93,4)</f>
        <v>4</v>
      </c>
      <c r="V99" s="83">
        <f>COUNTIF($E15:$E50,4)+COUNTIF($E72:$E93,4)</f>
        <v>5</v>
      </c>
      <c r="W99" s="83">
        <f>COUNTIF($D15:$D50,5)+COUNTIF($D72:$D93,5)</f>
        <v>4</v>
      </c>
      <c r="X99" s="83">
        <f>COUNTIF($E15:$E50,5)+COUNTIF($E72:$E93,5)</f>
        <v>4</v>
      </c>
      <c r="Y99" s="83">
        <f>COUNTIF($D15:$D50,6)+COUNTIF($D72:$D93,6)</f>
        <v>2</v>
      </c>
      <c r="Z99" s="83">
        <f>COUNTIF($E15:$E50,6)+COUNTIF($E72:$E93,6)</f>
        <v>9</v>
      </c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</row>
    <row r="100" spans="1:39" s="85" customFormat="1" ht="15.75" thickTop="1" x14ac:dyDescent="0.2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39" s="85" customFormat="1" x14ac:dyDescent="0.25">
      <c r="A101" s="71"/>
      <c r="B101" s="71"/>
      <c r="C101" s="71"/>
      <c r="D101" s="172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</row>
    <row r="102" spans="1:39" x14ac:dyDescent="0.25">
      <c r="D102" s="172"/>
    </row>
  </sheetData>
  <mergeCells count="28">
    <mergeCell ref="A8:B8"/>
    <mergeCell ref="S1:AB1"/>
    <mergeCell ref="H98:N98"/>
    <mergeCell ref="H99:N99"/>
    <mergeCell ref="A2:Z2"/>
    <mergeCell ref="A95:B95"/>
    <mergeCell ref="A96:B96"/>
    <mergeCell ref="A51:B51"/>
    <mergeCell ref="A52:C52"/>
    <mergeCell ref="A70:B70"/>
    <mergeCell ref="A71:C71"/>
    <mergeCell ref="A91:B91"/>
    <mergeCell ref="A92:C92"/>
    <mergeCell ref="Y11:Z11"/>
    <mergeCell ref="A14:C14"/>
    <mergeCell ref="A22:C22"/>
    <mergeCell ref="A26:C26"/>
    <mergeCell ref="A33:B33"/>
    <mergeCell ref="A34:C34"/>
    <mergeCell ref="G10:N11"/>
    <mergeCell ref="O10:R10"/>
    <mergeCell ref="S10:V10"/>
    <mergeCell ref="W10:Z10"/>
    <mergeCell ref="O11:P11"/>
    <mergeCell ref="Q11:R11"/>
    <mergeCell ref="S11:T11"/>
    <mergeCell ref="U11:V11"/>
    <mergeCell ref="W11:X11"/>
  </mergeCells>
  <phoneticPr fontId="18" type="noConversion"/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07"/>
  <sheetViews>
    <sheetView topLeftCell="A24" zoomScale="85" zoomScaleNormal="85" workbookViewId="0">
      <selection activeCell="L24" sqref="L24"/>
    </sheetView>
  </sheetViews>
  <sheetFormatPr defaultRowHeight="15" x14ac:dyDescent="0.25"/>
  <cols>
    <col min="1" max="1" width="5" style="71" customWidth="1"/>
    <col min="2" max="2" width="31.28515625" style="3" customWidth="1"/>
    <col min="3" max="3" width="14.85546875" style="3" customWidth="1"/>
    <col min="4" max="4" width="5.7109375" style="3" customWidth="1"/>
    <col min="5" max="6" width="5.42578125" style="3" customWidth="1"/>
    <col min="7" max="7" width="10.7109375" style="3" bestFit="1" customWidth="1"/>
    <col min="8" max="8" width="6.5703125" style="3" bestFit="1" customWidth="1"/>
    <col min="9" max="9" width="11.140625" style="6" customWidth="1"/>
    <col min="10" max="10" width="6.5703125" style="6" bestFit="1" customWidth="1"/>
    <col min="11" max="11" width="8.85546875" style="3"/>
    <col min="14" max="14" width="9.5703125" bestFit="1" customWidth="1"/>
  </cols>
  <sheetData>
    <row r="1" spans="1:11" ht="128.44999999999999" customHeight="1" x14ac:dyDescent="0.25">
      <c r="A1" s="61"/>
      <c r="B1" s="9"/>
      <c r="C1" s="9"/>
      <c r="D1" s="9"/>
      <c r="E1" s="9"/>
      <c r="F1" s="9"/>
      <c r="G1" s="9"/>
      <c r="H1" s="9"/>
      <c r="I1" s="236" t="s">
        <v>318</v>
      </c>
      <c r="J1" s="236"/>
    </row>
    <row r="2" spans="1:11" x14ac:dyDescent="0.25">
      <c r="A2" s="237" t="s">
        <v>316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11" x14ac:dyDescent="0.25">
      <c r="A3" s="62" t="s">
        <v>232</v>
      </c>
      <c r="B3" s="58"/>
      <c r="C3" s="57"/>
      <c r="D3" s="57"/>
      <c r="E3" s="57"/>
      <c r="F3" s="57"/>
      <c r="G3" s="57"/>
      <c r="H3" s="57"/>
      <c r="I3" s="57"/>
      <c r="J3" s="57"/>
    </row>
    <row r="4" spans="1:11" s="85" customFormat="1" x14ac:dyDescent="0.25">
      <c r="A4" s="62" t="s">
        <v>228</v>
      </c>
      <c r="B4" s="62"/>
      <c r="C4" s="86"/>
      <c r="D4" s="86"/>
      <c r="E4" s="86"/>
      <c r="F4" s="86"/>
      <c r="G4" s="86"/>
      <c r="H4" s="86"/>
      <c r="I4" s="86"/>
      <c r="J4" s="86"/>
      <c r="K4" s="71"/>
    </row>
    <row r="5" spans="1:11" s="85" customFormat="1" x14ac:dyDescent="0.25">
      <c r="A5" s="62" t="s">
        <v>229</v>
      </c>
      <c r="B5" s="62"/>
      <c r="C5" s="86"/>
      <c r="D5" s="86"/>
      <c r="E5" s="86"/>
      <c r="F5" s="86"/>
      <c r="G5" s="86"/>
      <c r="H5" s="86"/>
      <c r="I5" s="86"/>
      <c r="J5" s="86"/>
      <c r="K5" s="71"/>
    </row>
    <row r="6" spans="1:11" s="85" customFormat="1" x14ac:dyDescent="0.25">
      <c r="A6" s="63" t="s">
        <v>230</v>
      </c>
      <c r="B6" s="63"/>
      <c r="C6" s="88"/>
      <c r="D6" s="88"/>
      <c r="E6" s="88"/>
      <c r="F6" s="88"/>
      <c r="G6" s="88"/>
      <c r="H6" s="88"/>
      <c r="I6" s="88"/>
      <c r="J6" s="88"/>
      <c r="K6" s="71"/>
    </row>
    <row r="7" spans="1:11" s="85" customFormat="1" x14ac:dyDescent="0.25">
      <c r="A7" s="62" t="s">
        <v>257</v>
      </c>
      <c r="B7" s="62"/>
      <c r="C7" s="86"/>
      <c r="D7" s="86"/>
      <c r="E7" s="86"/>
      <c r="F7" s="86"/>
      <c r="G7" s="86"/>
      <c r="H7" s="86"/>
      <c r="I7" s="86"/>
      <c r="J7" s="86"/>
      <c r="K7" s="71"/>
    </row>
    <row r="8" spans="1:11" s="85" customFormat="1" x14ac:dyDescent="0.25">
      <c r="A8" s="62" t="s">
        <v>231</v>
      </c>
      <c r="B8" s="62"/>
      <c r="C8" s="86"/>
      <c r="D8" s="86"/>
      <c r="E8" s="86"/>
      <c r="F8" s="86"/>
      <c r="G8" s="86"/>
      <c r="H8" s="86"/>
      <c r="I8" s="86"/>
      <c r="J8" s="86"/>
      <c r="K8" s="71"/>
    </row>
    <row r="9" spans="1:11" s="85" customFormat="1" ht="15.75" thickBot="1" x14ac:dyDescent="0.3">
      <c r="A9" s="63" t="s">
        <v>233</v>
      </c>
      <c r="B9" s="63"/>
      <c r="C9" s="88"/>
      <c r="D9" s="88"/>
      <c r="E9" s="88"/>
      <c r="F9" s="88"/>
      <c r="G9" s="88"/>
      <c r="H9" s="88"/>
      <c r="I9" s="88"/>
      <c r="J9" s="88"/>
      <c r="K9" s="71"/>
    </row>
    <row r="10" spans="1:11" s="85" customFormat="1" ht="27" customHeight="1" thickTop="1" x14ac:dyDescent="0.25">
      <c r="A10" s="64"/>
      <c r="B10" s="90"/>
      <c r="C10" s="90"/>
      <c r="D10" s="90"/>
      <c r="E10" s="177"/>
      <c r="F10" s="238" t="s">
        <v>311</v>
      </c>
      <c r="G10" s="239"/>
      <c r="H10" s="239"/>
      <c r="I10" s="239"/>
      <c r="J10" s="240"/>
      <c r="K10" s="71"/>
    </row>
    <row r="11" spans="1:11" s="85" customFormat="1" ht="12.75" customHeight="1" thickBot="1" x14ac:dyDescent="0.3">
      <c r="A11" s="65"/>
      <c r="B11" s="61"/>
      <c r="C11" s="92"/>
      <c r="D11" s="92"/>
      <c r="E11" s="177"/>
      <c r="F11" s="241"/>
      <c r="G11" s="242"/>
      <c r="H11" s="242"/>
      <c r="I11" s="242"/>
      <c r="J11" s="243"/>
      <c r="K11" s="71"/>
    </row>
    <row r="12" spans="1:11" s="85" customFormat="1" ht="201.75" customHeight="1" thickTop="1" thickBot="1" x14ac:dyDescent="0.3">
      <c r="A12" s="66" t="s">
        <v>10</v>
      </c>
      <c r="B12" s="93" t="s">
        <v>11</v>
      </c>
      <c r="C12" s="94" t="s">
        <v>12</v>
      </c>
      <c r="D12" s="180" t="s">
        <v>0</v>
      </c>
      <c r="E12" s="178" t="s">
        <v>13</v>
      </c>
      <c r="F12" s="179" t="s">
        <v>25</v>
      </c>
      <c r="G12" s="179" t="s">
        <v>312</v>
      </c>
      <c r="H12" s="179" t="s">
        <v>313</v>
      </c>
      <c r="I12" s="179" t="s">
        <v>314</v>
      </c>
      <c r="J12" s="179" t="s">
        <v>315</v>
      </c>
      <c r="K12" s="71"/>
    </row>
    <row r="13" spans="1:11" s="85" customFormat="1" ht="16.5" thickTop="1" thickBot="1" x14ac:dyDescent="0.3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71"/>
    </row>
    <row r="14" spans="1:11" s="85" customFormat="1" ht="16.5" thickTop="1" thickBot="1" x14ac:dyDescent="0.3">
      <c r="A14" s="222" t="s">
        <v>247</v>
      </c>
      <c r="B14" s="223"/>
      <c r="C14" s="223"/>
      <c r="D14" s="102"/>
      <c r="E14" s="102"/>
      <c r="F14" s="102"/>
      <c r="G14" s="102"/>
      <c r="H14" s="102"/>
      <c r="I14" s="102"/>
      <c r="J14" s="102"/>
      <c r="K14" s="71"/>
    </row>
    <row r="15" spans="1:11" s="85" customFormat="1" ht="26.25" thickTop="1" x14ac:dyDescent="0.25">
      <c r="A15" s="68" t="s">
        <v>265</v>
      </c>
      <c r="B15" s="200" t="s">
        <v>26</v>
      </c>
      <c r="C15" s="103" t="s">
        <v>27</v>
      </c>
      <c r="D15" s="104">
        <v>60</v>
      </c>
      <c r="E15" s="105">
        <v>4</v>
      </c>
      <c r="F15" s="108">
        <v>4</v>
      </c>
      <c r="G15" s="184">
        <v>2.72</v>
      </c>
      <c r="H15" s="108"/>
      <c r="I15" s="105"/>
      <c r="J15" s="108"/>
      <c r="K15" s="109"/>
    </row>
    <row r="16" spans="1:11" s="85" customFormat="1" ht="25.5" x14ac:dyDescent="0.25">
      <c r="A16" s="68" t="s">
        <v>266</v>
      </c>
      <c r="B16" s="201" t="s">
        <v>28</v>
      </c>
      <c r="C16" s="103" t="s">
        <v>29</v>
      </c>
      <c r="D16" s="104">
        <v>60</v>
      </c>
      <c r="E16" s="105">
        <v>4</v>
      </c>
      <c r="F16" s="108">
        <v>4</v>
      </c>
      <c r="G16" s="184">
        <v>2.8</v>
      </c>
      <c r="H16" s="108"/>
      <c r="I16" s="105"/>
      <c r="J16" s="108"/>
      <c r="K16" s="71"/>
    </row>
    <row r="17" spans="1:11" s="85" customFormat="1" x14ac:dyDescent="0.25">
      <c r="A17" s="68" t="s">
        <v>120</v>
      </c>
      <c r="B17" s="202" t="s">
        <v>30</v>
      </c>
      <c r="C17" s="111" t="s">
        <v>31</v>
      </c>
      <c r="D17" s="104">
        <v>30</v>
      </c>
      <c r="E17" s="116">
        <v>0</v>
      </c>
      <c r="F17" s="117"/>
      <c r="G17" s="185">
        <v>0</v>
      </c>
      <c r="H17" s="117"/>
      <c r="I17" s="116"/>
      <c r="J17" s="117"/>
      <c r="K17" s="71"/>
    </row>
    <row r="18" spans="1:11" s="85" customFormat="1" x14ac:dyDescent="0.25">
      <c r="A18" s="68" t="s">
        <v>123</v>
      </c>
      <c r="B18" s="110" t="s">
        <v>32</v>
      </c>
      <c r="C18" s="111" t="s">
        <v>33</v>
      </c>
      <c r="D18" s="104">
        <v>30</v>
      </c>
      <c r="E18" s="116">
        <v>0</v>
      </c>
      <c r="F18" s="117"/>
      <c r="G18" s="185">
        <v>0</v>
      </c>
      <c r="H18" s="117"/>
      <c r="I18" s="116"/>
      <c r="J18" s="117"/>
      <c r="K18" s="71"/>
    </row>
    <row r="19" spans="1:11" s="85" customFormat="1" ht="27" customHeight="1" x14ac:dyDescent="0.25">
      <c r="A19" s="68" t="s">
        <v>141</v>
      </c>
      <c r="B19" s="110" t="s">
        <v>34</v>
      </c>
      <c r="C19" s="110" t="s">
        <v>35</v>
      </c>
      <c r="D19" s="104">
        <v>30</v>
      </c>
      <c r="E19" s="116">
        <v>2</v>
      </c>
      <c r="F19" s="117"/>
      <c r="G19" s="185">
        <v>1.36</v>
      </c>
      <c r="H19" s="117"/>
      <c r="I19" s="116">
        <v>2</v>
      </c>
      <c r="J19" s="117"/>
      <c r="K19" s="71"/>
    </row>
    <row r="20" spans="1:11" s="85" customFormat="1" ht="15.75" thickBot="1" x14ac:dyDescent="0.3">
      <c r="A20" s="68" t="s">
        <v>128</v>
      </c>
      <c r="B20" s="110" t="s">
        <v>36</v>
      </c>
      <c r="C20" s="111" t="s">
        <v>37</v>
      </c>
      <c r="D20" s="104">
        <v>15</v>
      </c>
      <c r="E20" s="116">
        <v>1</v>
      </c>
      <c r="F20" s="117"/>
      <c r="G20" s="185">
        <v>0.68</v>
      </c>
      <c r="H20" s="117"/>
      <c r="I20" s="116">
        <v>1</v>
      </c>
      <c r="J20" s="117"/>
      <c r="K20" s="71"/>
    </row>
    <row r="21" spans="1:11" s="85" customFormat="1" ht="16.5" thickTop="1" thickBot="1" x14ac:dyDescent="0.3">
      <c r="A21" s="164" t="s">
        <v>16</v>
      </c>
      <c r="B21" s="119"/>
      <c r="C21" s="120"/>
      <c r="D21" s="122">
        <f>SUM(D15:D20)</f>
        <v>225</v>
      </c>
      <c r="E21" s="123">
        <f t="shared" ref="E21:I21" si="0">SUM(E15:E20)</f>
        <v>11</v>
      </c>
      <c r="F21" s="126">
        <f t="shared" si="0"/>
        <v>8</v>
      </c>
      <c r="G21" s="186">
        <f t="shared" si="0"/>
        <v>7.56</v>
      </c>
      <c r="H21" s="126">
        <f t="shared" si="0"/>
        <v>0</v>
      </c>
      <c r="I21" s="123">
        <f t="shared" si="0"/>
        <v>3</v>
      </c>
      <c r="J21" s="126">
        <f>SUM(J15:J20)</f>
        <v>0</v>
      </c>
      <c r="K21" s="71"/>
    </row>
    <row r="22" spans="1:11" s="85" customFormat="1" ht="16.5" thickTop="1" thickBot="1" x14ac:dyDescent="0.3">
      <c r="A22" s="222" t="s">
        <v>248</v>
      </c>
      <c r="B22" s="223"/>
      <c r="C22" s="223"/>
      <c r="D22" s="102"/>
      <c r="E22" s="102"/>
      <c r="F22" s="121"/>
      <c r="G22" s="102"/>
      <c r="H22" s="121"/>
      <c r="I22" s="121"/>
      <c r="J22" s="121"/>
      <c r="K22" s="71"/>
    </row>
    <row r="23" spans="1:11" s="85" customFormat="1" ht="15.75" thickTop="1" x14ac:dyDescent="0.25">
      <c r="A23" s="68" t="s">
        <v>254</v>
      </c>
      <c r="B23" s="127" t="s">
        <v>234</v>
      </c>
      <c r="C23" s="128" t="s">
        <v>236</v>
      </c>
      <c r="D23" s="104">
        <v>30</v>
      </c>
      <c r="E23" s="113">
        <v>3</v>
      </c>
      <c r="F23" s="130"/>
      <c r="G23" s="187">
        <v>1.36</v>
      </c>
      <c r="H23" s="130">
        <v>3</v>
      </c>
      <c r="I23" s="113"/>
      <c r="J23" s="130"/>
      <c r="K23" s="71"/>
    </row>
    <row r="24" spans="1:11" s="85" customFormat="1" ht="15.75" thickBot="1" x14ac:dyDescent="0.3">
      <c r="A24" s="68" t="s">
        <v>255</v>
      </c>
      <c r="B24" s="127" t="s">
        <v>235</v>
      </c>
      <c r="C24" s="128" t="s">
        <v>237</v>
      </c>
      <c r="D24" s="104">
        <v>30</v>
      </c>
      <c r="E24" s="113">
        <v>3</v>
      </c>
      <c r="F24" s="130"/>
      <c r="G24" s="187">
        <v>1.36</v>
      </c>
      <c r="H24" s="130">
        <v>3</v>
      </c>
      <c r="I24" s="113"/>
      <c r="J24" s="130"/>
      <c r="K24" s="71"/>
    </row>
    <row r="25" spans="1:11" s="85" customFormat="1" ht="16.5" thickTop="1" thickBot="1" x14ac:dyDescent="0.3">
      <c r="A25" s="164" t="s">
        <v>16</v>
      </c>
      <c r="B25" s="119"/>
      <c r="C25" s="120"/>
      <c r="D25" s="122">
        <f>SUM(D23:D24)</f>
        <v>60</v>
      </c>
      <c r="E25" s="122">
        <f t="shared" ref="E25:I25" si="1">SUM(E23:E24)</f>
        <v>6</v>
      </c>
      <c r="F25" s="122">
        <f t="shared" si="1"/>
        <v>0</v>
      </c>
      <c r="G25" s="188">
        <f t="shared" si="1"/>
        <v>2.72</v>
      </c>
      <c r="H25" s="122">
        <f t="shared" si="1"/>
        <v>6</v>
      </c>
      <c r="I25" s="122">
        <f t="shared" si="1"/>
        <v>0</v>
      </c>
      <c r="J25" s="122">
        <f>SUM(J23:J24)</f>
        <v>0</v>
      </c>
      <c r="K25" s="71"/>
    </row>
    <row r="26" spans="1:11" s="85" customFormat="1" ht="16.5" thickTop="1" thickBot="1" x14ac:dyDescent="0.3">
      <c r="A26" s="222" t="s">
        <v>249</v>
      </c>
      <c r="B26" s="223"/>
      <c r="C26" s="223"/>
      <c r="D26" s="102"/>
      <c r="E26" s="102"/>
      <c r="F26" s="121"/>
      <c r="G26" s="102"/>
      <c r="H26" s="121"/>
      <c r="I26" s="121"/>
      <c r="J26" s="121"/>
      <c r="K26" s="71"/>
    </row>
    <row r="27" spans="1:11" s="85" customFormat="1" ht="15.75" thickTop="1" x14ac:dyDescent="0.25">
      <c r="A27" s="68" t="s">
        <v>267</v>
      </c>
      <c r="B27" s="127" t="s">
        <v>38</v>
      </c>
      <c r="C27" s="128" t="s">
        <v>39</v>
      </c>
      <c r="D27" s="129">
        <v>60</v>
      </c>
      <c r="E27" s="113">
        <v>5</v>
      </c>
      <c r="F27" s="130"/>
      <c r="G27" s="187">
        <v>2.8</v>
      </c>
      <c r="H27" s="130"/>
      <c r="I27" s="113">
        <v>5</v>
      </c>
      <c r="J27" s="130"/>
      <c r="K27" s="71"/>
    </row>
    <row r="28" spans="1:11" s="85" customFormat="1" x14ac:dyDescent="0.25">
      <c r="A28" s="68" t="s">
        <v>268</v>
      </c>
      <c r="B28" s="127" t="s">
        <v>40</v>
      </c>
      <c r="C28" s="128" t="s">
        <v>41</v>
      </c>
      <c r="D28" s="129">
        <v>60</v>
      </c>
      <c r="E28" s="113">
        <v>5</v>
      </c>
      <c r="F28" s="130"/>
      <c r="G28" s="187">
        <v>2.8</v>
      </c>
      <c r="H28" s="130"/>
      <c r="I28" s="113">
        <v>5</v>
      </c>
      <c r="J28" s="130"/>
      <c r="K28" s="71"/>
    </row>
    <row r="29" spans="1:11" s="85" customFormat="1" x14ac:dyDescent="0.25">
      <c r="A29" s="68" t="s">
        <v>269</v>
      </c>
      <c r="B29" s="127" t="s">
        <v>42</v>
      </c>
      <c r="C29" s="128" t="s">
        <v>43</v>
      </c>
      <c r="D29" s="129">
        <v>60</v>
      </c>
      <c r="E29" s="113">
        <v>5</v>
      </c>
      <c r="F29" s="130"/>
      <c r="G29" s="187">
        <v>2.8</v>
      </c>
      <c r="H29" s="130"/>
      <c r="I29" s="113">
        <v>5</v>
      </c>
      <c r="J29" s="130"/>
      <c r="K29" s="71"/>
    </row>
    <row r="30" spans="1:11" s="85" customFormat="1" ht="25.5" customHeight="1" x14ac:dyDescent="0.25">
      <c r="A30" s="68" t="s">
        <v>270</v>
      </c>
      <c r="B30" s="131" t="s">
        <v>44</v>
      </c>
      <c r="C30" s="132" t="s">
        <v>45</v>
      </c>
      <c r="D30" s="129">
        <v>60</v>
      </c>
      <c r="E30" s="105">
        <v>6</v>
      </c>
      <c r="F30" s="108"/>
      <c r="G30" s="184">
        <v>2.8</v>
      </c>
      <c r="H30" s="108"/>
      <c r="I30" s="105">
        <v>6</v>
      </c>
      <c r="J30" s="108"/>
      <c r="K30" s="71"/>
    </row>
    <row r="31" spans="1:11" s="85" customFormat="1" ht="24" customHeight="1" x14ac:dyDescent="0.25">
      <c r="A31" s="68" t="s">
        <v>271</v>
      </c>
      <c r="B31" s="131" t="s">
        <v>46</v>
      </c>
      <c r="C31" s="103" t="s">
        <v>47</v>
      </c>
      <c r="D31" s="129">
        <v>30</v>
      </c>
      <c r="E31" s="105">
        <v>4</v>
      </c>
      <c r="F31" s="108"/>
      <c r="G31" s="184">
        <v>1.44</v>
      </c>
      <c r="H31" s="108"/>
      <c r="I31" s="105">
        <v>4</v>
      </c>
      <c r="J31" s="108"/>
      <c r="K31" s="71"/>
    </row>
    <row r="32" spans="1:11" s="85" customFormat="1" ht="27.75" customHeight="1" thickBot="1" x14ac:dyDescent="0.3">
      <c r="A32" s="68" t="s">
        <v>272</v>
      </c>
      <c r="B32" s="134" t="s">
        <v>48</v>
      </c>
      <c r="C32" s="135" t="s">
        <v>49</v>
      </c>
      <c r="D32" s="129">
        <v>60</v>
      </c>
      <c r="E32" s="137">
        <v>6</v>
      </c>
      <c r="F32" s="138"/>
      <c r="G32" s="185">
        <v>2.8</v>
      </c>
      <c r="H32" s="117"/>
      <c r="I32" s="116">
        <v>6</v>
      </c>
      <c r="J32" s="117"/>
      <c r="K32" s="71"/>
    </row>
    <row r="33" spans="1:11" s="85" customFormat="1" ht="16.5" thickTop="1" thickBot="1" x14ac:dyDescent="0.3">
      <c r="A33" s="224" t="s">
        <v>16</v>
      </c>
      <c r="B33" s="225"/>
      <c r="C33" s="139"/>
      <c r="D33" s="122">
        <f>SUM(D27:D32)</f>
        <v>330</v>
      </c>
      <c r="E33" s="123">
        <f t="shared" ref="E33:J33" si="2">SUM(E27:E32)</f>
        <v>31</v>
      </c>
      <c r="F33" s="126">
        <f t="shared" si="2"/>
        <v>0</v>
      </c>
      <c r="G33" s="186">
        <f t="shared" si="2"/>
        <v>15.439999999999998</v>
      </c>
      <c r="H33" s="126">
        <f t="shared" si="2"/>
        <v>0</v>
      </c>
      <c r="I33" s="126">
        <f t="shared" si="2"/>
        <v>31</v>
      </c>
      <c r="J33" s="126">
        <f t="shared" si="2"/>
        <v>0</v>
      </c>
      <c r="K33" s="71"/>
    </row>
    <row r="34" spans="1:11" s="85" customFormat="1" ht="16.5" thickTop="1" thickBot="1" x14ac:dyDescent="0.3">
      <c r="A34" s="222" t="s">
        <v>250</v>
      </c>
      <c r="B34" s="223"/>
      <c r="C34" s="223"/>
      <c r="D34" s="102"/>
      <c r="E34" s="102"/>
      <c r="F34" s="121"/>
      <c r="G34" s="102"/>
      <c r="H34" s="121"/>
      <c r="I34" s="121"/>
      <c r="J34" s="121"/>
      <c r="K34" s="71"/>
    </row>
    <row r="35" spans="1:11" s="85" customFormat="1" ht="15.75" thickTop="1" x14ac:dyDescent="0.25">
      <c r="A35" s="69" t="s">
        <v>273</v>
      </c>
      <c r="B35" s="141" t="s">
        <v>50</v>
      </c>
      <c r="C35" s="142" t="s">
        <v>51</v>
      </c>
      <c r="D35" s="129">
        <v>60</v>
      </c>
      <c r="E35" s="146">
        <v>5</v>
      </c>
      <c r="F35" s="147"/>
      <c r="G35" s="187">
        <v>2.8</v>
      </c>
      <c r="H35" s="130"/>
      <c r="I35" s="113">
        <v>5</v>
      </c>
      <c r="J35" s="130"/>
      <c r="K35" s="71"/>
    </row>
    <row r="36" spans="1:11" s="85" customFormat="1" x14ac:dyDescent="0.25">
      <c r="A36" s="68" t="s">
        <v>274</v>
      </c>
      <c r="B36" s="149" t="s">
        <v>52</v>
      </c>
      <c r="C36" s="103" t="s">
        <v>53</v>
      </c>
      <c r="D36" s="129">
        <v>30</v>
      </c>
      <c r="E36" s="105">
        <v>3</v>
      </c>
      <c r="F36" s="152"/>
      <c r="G36" s="184">
        <v>1.36</v>
      </c>
      <c r="H36" s="108"/>
      <c r="I36" s="105">
        <v>3</v>
      </c>
      <c r="J36" s="108"/>
      <c r="K36" s="71"/>
    </row>
    <row r="37" spans="1:11" s="85" customFormat="1" x14ac:dyDescent="0.25">
      <c r="A37" s="69" t="s">
        <v>275</v>
      </c>
      <c r="B37" s="149" t="s">
        <v>54</v>
      </c>
      <c r="C37" s="103" t="s">
        <v>55</v>
      </c>
      <c r="D37" s="129">
        <v>30</v>
      </c>
      <c r="E37" s="105">
        <v>3</v>
      </c>
      <c r="F37" s="152"/>
      <c r="G37" s="184">
        <v>1.36</v>
      </c>
      <c r="H37" s="108"/>
      <c r="I37" s="105">
        <v>3</v>
      </c>
      <c r="J37" s="108"/>
      <c r="K37" s="71"/>
    </row>
    <row r="38" spans="1:11" s="85" customFormat="1" x14ac:dyDescent="0.25">
      <c r="A38" s="68" t="s">
        <v>276</v>
      </c>
      <c r="B38" s="149" t="s">
        <v>56</v>
      </c>
      <c r="C38" s="103" t="s">
        <v>57</v>
      </c>
      <c r="D38" s="129">
        <v>60</v>
      </c>
      <c r="E38" s="105">
        <v>5</v>
      </c>
      <c r="F38" s="152"/>
      <c r="G38" s="184">
        <v>2.8</v>
      </c>
      <c r="H38" s="108"/>
      <c r="I38" s="105">
        <v>5</v>
      </c>
      <c r="J38" s="108"/>
      <c r="K38" s="71"/>
    </row>
    <row r="39" spans="1:11" s="85" customFormat="1" x14ac:dyDescent="0.25">
      <c r="A39" s="69" t="s">
        <v>277</v>
      </c>
      <c r="B39" s="149" t="s">
        <v>58</v>
      </c>
      <c r="C39" s="103" t="s">
        <v>59</v>
      </c>
      <c r="D39" s="129">
        <v>45</v>
      </c>
      <c r="E39" s="105">
        <v>4</v>
      </c>
      <c r="F39" s="152"/>
      <c r="G39" s="184">
        <v>2.04</v>
      </c>
      <c r="H39" s="108"/>
      <c r="I39" s="105">
        <v>4</v>
      </c>
      <c r="J39" s="108"/>
      <c r="K39" s="71"/>
    </row>
    <row r="40" spans="1:11" s="85" customFormat="1" x14ac:dyDescent="0.25">
      <c r="A40" s="68" t="s">
        <v>278</v>
      </c>
      <c r="B40" s="149" t="s">
        <v>60</v>
      </c>
      <c r="C40" s="103" t="s">
        <v>61</v>
      </c>
      <c r="D40" s="129">
        <v>15</v>
      </c>
      <c r="E40" s="105">
        <v>3</v>
      </c>
      <c r="F40" s="152"/>
      <c r="G40" s="184">
        <v>0.68</v>
      </c>
      <c r="H40" s="108"/>
      <c r="I40" s="105">
        <v>3</v>
      </c>
      <c r="J40" s="108"/>
      <c r="K40" s="71"/>
    </row>
    <row r="41" spans="1:11" s="85" customFormat="1" x14ac:dyDescent="0.25">
      <c r="A41" s="69" t="s">
        <v>279</v>
      </c>
      <c r="B41" s="60" t="s">
        <v>62</v>
      </c>
      <c r="C41" s="103" t="s">
        <v>63</v>
      </c>
      <c r="D41" s="129">
        <v>30</v>
      </c>
      <c r="E41" s="105">
        <v>3</v>
      </c>
      <c r="F41" s="152"/>
      <c r="G41" s="184">
        <v>1.36</v>
      </c>
      <c r="H41" s="108"/>
      <c r="I41" s="105">
        <v>3</v>
      </c>
      <c r="J41" s="108"/>
      <c r="K41" s="71"/>
    </row>
    <row r="42" spans="1:11" s="85" customFormat="1" x14ac:dyDescent="0.25">
      <c r="A42" s="68" t="s">
        <v>280</v>
      </c>
      <c r="B42" s="149" t="s">
        <v>64</v>
      </c>
      <c r="C42" s="103" t="s">
        <v>65</v>
      </c>
      <c r="D42" s="129">
        <v>60</v>
      </c>
      <c r="E42" s="105">
        <v>5</v>
      </c>
      <c r="F42" s="152"/>
      <c r="G42" s="184">
        <v>2.8</v>
      </c>
      <c r="H42" s="108"/>
      <c r="I42" s="105">
        <v>5</v>
      </c>
      <c r="J42" s="108"/>
      <c r="K42" s="71"/>
    </row>
    <row r="43" spans="1:11" s="85" customFormat="1" ht="24.75" customHeight="1" x14ac:dyDescent="0.25">
      <c r="A43" s="69" t="s">
        <v>281</v>
      </c>
      <c r="B43" s="149" t="s">
        <v>66</v>
      </c>
      <c r="C43" s="103" t="s">
        <v>67</v>
      </c>
      <c r="D43" s="129">
        <v>60</v>
      </c>
      <c r="E43" s="105">
        <v>5</v>
      </c>
      <c r="F43" s="108"/>
      <c r="G43" s="184">
        <v>2.72</v>
      </c>
      <c r="H43" s="108"/>
      <c r="I43" s="105">
        <v>5</v>
      </c>
      <c r="J43" s="153"/>
      <c r="K43" s="71"/>
    </row>
    <row r="44" spans="1:11" s="85" customFormat="1" x14ac:dyDescent="0.25">
      <c r="A44" s="68" t="s">
        <v>282</v>
      </c>
      <c r="B44" s="149" t="s">
        <v>68</v>
      </c>
      <c r="C44" s="103" t="s">
        <v>69</v>
      </c>
      <c r="D44" s="129">
        <v>60</v>
      </c>
      <c r="E44" s="105">
        <v>5</v>
      </c>
      <c r="F44" s="152"/>
      <c r="G44" s="184">
        <v>2.8</v>
      </c>
      <c r="H44" s="108"/>
      <c r="I44" s="105">
        <v>5</v>
      </c>
      <c r="J44" s="108"/>
      <c r="K44" s="71"/>
    </row>
    <row r="45" spans="1:11" s="85" customFormat="1" x14ac:dyDescent="0.25">
      <c r="A45" s="69" t="s">
        <v>283</v>
      </c>
      <c r="B45" s="149" t="s">
        <v>70</v>
      </c>
      <c r="C45" s="103" t="s">
        <v>71</v>
      </c>
      <c r="D45" s="129">
        <v>15</v>
      </c>
      <c r="E45" s="105">
        <v>2</v>
      </c>
      <c r="F45" s="152"/>
      <c r="G45" s="184">
        <v>0.68</v>
      </c>
      <c r="H45" s="108"/>
      <c r="I45" s="105">
        <v>2</v>
      </c>
      <c r="J45" s="108"/>
      <c r="K45" s="71"/>
    </row>
    <row r="46" spans="1:11" s="85" customFormat="1" x14ac:dyDescent="0.25">
      <c r="A46" s="68" t="s">
        <v>284</v>
      </c>
      <c r="B46" s="149" t="s">
        <v>72</v>
      </c>
      <c r="C46" s="103" t="s">
        <v>73</v>
      </c>
      <c r="D46" s="129">
        <v>45</v>
      </c>
      <c r="E46" s="105">
        <v>5</v>
      </c>
      <c r="F46" s="152"/>
      <c r="G46" s="184">
        <v>2.12</v>
      </c>
      <c r="H46" s="108"/>
      <c r="I46" s="105">
        <v>5</v>
      </c>
      <c r="J46" s="108"/>
      <c r="K46" s="71"/>
    </row>
    <row r="47" spans="1:11" s="85" customFormat="1" x14ac:dyDescent="0.25">
      <c r="A47" s="69" t="s">
        <v>285</v>
      </c>
      <c r="B47" s="149" t="s">
        <v>74</v>
      </c>
      <c r="C47" s="103" t="s">
        <v>75</v>
      </c>
      <c r="D47" s="129">
        <v>45</v>
      </c>
      <c r="E47" s="105">
        <v>4</v>
      </c>
      <c r="F47" s="152"/>
      <c r="G47" s="184">
        <v>2.12</v>
      </c>
      <c r="H47" s="108"/>
      <c r="I47" s="105">
        <v>4</v>
      </c>
      <c r="J47" s="108"/>
      <c r="K47" s="71"/>
    </row>
    <row r="48" spans="1:11" s="85" customFormat="1" ht="25.5" x14ac:dyDescent="0.25">
      <c r="A48" s="68" t="s">
        <v>286</v>
      </c>
      <c r="B48" s="154" t="s">
        <v>76</v>
      </c>
      <c r="C48" s="103" t="s">
        <v>77</v>
      </c>
      <c r="D48" s="129">
        <v>45</v>
      </c>
      <c r="E48" s="105">
        <v>5</v>
      </c>
      <c r="F48" s="152"/>
      <c r="G48" s="184">
        <v>2.12</v>
      </c>
      <c r="H48" s="108"/>
      <c r="I48" s="105">
        <v>5</v>
      </c>
      <c r="J48" s="108"/>
      <c r="K48" s="71"/>
    </row>
    <row r="49" spans="1:11" s="85" customFormat="1" ht="18" customHeight="1" x14ac:dyDescent="0.25">
      <c r="A49" s="69" t="s">
        <v>287</v>
      </c>
      <c r="B49" s="154" t="s">
        <v>78</v>
      </c>
      <c r="C49" s="103" t="s">
        <v>79</v>
      </c>
      <c r="D49" s="129">
        <v>30</v>
      </c>
      <c r="E49" s="105">
        <v>3</v>
      </c>
      <c r="F49" s="152"/>
      <c r="G49" s="184">
        <v>1.36</v>
      </c>
      <c r="H49" s="108"/>
      <c r="I49" s="105">
        <v>3</v>
      </c>
      <c r="J49" s="108"/>
      <c r="K49" s="71"/>
    </row>
    <row r="50" spans="1:11" s="85" customFormat="1" ht="26.25" thickBot="1" x14ac:dyDescent="0.3">
      <c r="A50" s="68" t="s">
        <v>288</v>
      </c>
      <c r="B50" s="154" t="s">
        <v>80</v>
      </c>
      <c r="C50" s="103" t="s">
        <v>81</v>
      </c>
      <c r="D50" s="129">
        <v>15</v>
      </c>
      <c r="E50" s="105">
        <v>1</v>
      </c>
      <c r="F50" s="152"/>
      <c r="G50" s="184">
        <v>0.68</v>
      </c>
      <c r="H50" s="108"/>
      <c r="I50" s="105">
        <v>1</v>
      </c>
      <c r="J50" s="108"/>
      <c r="K50" s="71"/>
    </row>
    <row r="51" spans="1:11" s="85" customFormat="1" ht="16.5" thickTop="1" thickBot="1" x14ac:dyDescent="0.3">
      <c r="A51" s="224" t="s">
        <v>16</v>
      </c>
      <c r="B51" s="225"/>
      <c r="C51" s="120"/>
      <c r="D51" s="156">
        <f t="shared" ref="D51:J51" si="3">SUM(D35:D50)</f>
        <v>645</v>
      </c>
      <c r="E51" s="77">
        <f t="shared" si="3"/>
        <v>61</v>
      </c>
      <c r="F51" s="126">
        <f t="shared" si="3"/>
        <v>0</v>
      </c>
      <c r="G51" s="186">
        <f t="shared" si="3"/>
        <v>29.8</v>
      </c>
      <c r="H51" s="126">
        <f t="shared" si="3"/>
        <v>0</v>
      </c>
      <c r="I51" s="126">
        <f t="shared" si="3"/>
        <v>61</v>
      </c>
      <c r="J51" s="123">
        <f t="shared" si="3"/>
        <v>0</v>
      </c>
      <c r="K51" s="71"/>
    </row>
    <row r="52" spans="1:11" s="85" customFormat="1" ht="16.5" thickTop="1" thickBot="1" x14ac:dyDescent="0.3">
      <c r="A52" s="222" t="s">
        <v>251</v>
      </c>
      <c r="B52" s="223"/>
      <c r="C52" s="223"/>
      <c r="D52" s="102"/>
      <c r="E52" s="102"/>
      <c r="F52" s="121"/>
      <c r="G52" s="102"/>
      <c r="H52" s="121"/>
      <c r="I52" s="121"/>
      <c r="J52" s="121"/>
      <c r="K52" s="71"/>
    </row>
    <row r="53" spans="1:11" s="85" customFormat="1" ht="15.75" thickTop="1" x14ac:dyDescent="0.25">
      <c r="A53" s="68" t="s">
        <v>289</v>
      </c>
      <c r="B53" s="158" t="s">
        <v>82</v>
      </c>
      <c r="C53" s="158" t="s">
        <v>83</v>
      </c>
      <c r="D53" s="104">
        <v>45</v>
      </c>
      <c r="E53" s="105">
        <v>4</v>
      </c>
      <c r="F53" s="108">
        <v>4</v>
      </c>
      <c r="G53" s="184">
        <v>2.12</v>
      </c>
      <c r="H53" s="108"/>
      <c r="I53" s="105">
        <v>4</v>
      </c>
      <c r="J53" s="153"/>
      <c r="K53" s="71"/>
    </row>
    <row r="54" spans="1:11" s="85" customFormat="1" x14ac:dyDescent="0.25">
      <c r="A54" s="68" t="s">
        <v>290</v>
      </c>
      <c r="B54" s="158" t="s">
        <v>84</v>
      </c>
      <c r="C54" s="158" t="s">
        <v>85</v>
      </c>
      <c r="D54" s="104">
        <v>30</v>
      </c>
      <c r="E54" s="105">
        <v>3</v>
      </c>
      <c r="F54" s="108">
        <v>3</v>
      </c>
      <c r="G54" s="184">
        <v>1.36</v>
      </c>
      <c r="H54" s="108"/>
      <c r="I54" s="105">
        <v>3</v>
      </c>
      <c r="J54" s="153"/>
      <c r="K54" s="71"/>
    </row>
    <row r="55" spans="1:11" s="85" customFormat="1" x14ac:dyDescent="0.25">
      <c r="A55" s="68" t="s">
        <v>291</v>
      </c>
      <c r="B55" s="158" t="s">
        <v>86</v>
      </c>
      <c r="C55" s="158" t="s">
        <v>87</v>
      </c>
      <c r="D55" s="104">
        <v>15</v>
      </c>
      <c r="E55" s="105">
        <v>2</v>
      </c>
      <c r="F55" s="108">
        <v>2</v>
      </c>
      <c r="G55" s="184">
        <v>0.68</v>
      </c>
      <c r="H55" s="108"/>
      <c r="I55" s="105">
        <v>2</v>
      </c>
      <c r="J55" s="153"/>
      <c r="K55" s="71"/>
    </row>
    <row r="56" spans="1:11" s="85" customFormat="1" x14ac:dyDescent="0.25">
      <c r="A56" s="68" t="s">
        <v>292</v>
      </c>
      <c r="B56" s="158" t="s">
        <v>88</v>
      </c>
      <c r="C56" s="158" t="s">
        <v>89</v>
      </c>
      <c r="D56" s="104">
        <v>30</v>
      </c>
      <c r="E56" s="105">
        <v>3</v>
      </c>
      <c r="F56" s="108">
        <v>3</v>
      </c>
      <c r="G56" s="184">
        <v>1.44</v>
      </c>
      <c r="H56" s="108"/>
      <c r="I56" s="105">
        <v>3</v>
      </c>
      <c r="J56" s="153"/>
      <c r="K56" s="71"/>
    </row>
    <row r="57" spans="1:11" s="85" customFormat="1" x14ac:dyDescent="0.25">
      <c r="A57" s="68" t="s">
        <v>293</v>
      </c>
      <c r="B57" s="158" t="s">
        <v>90</v>
      </c>
      <c r="C57" s="158" t="s">
        <v>91</v>
      </c>
      <c r="D57" s="104">
        <v>30</v>
      </c>
      <c r="E57" s="105">
        <v>2</v>
      </c>
      <c r="F57" s="108">
        <v>2</v>
      </c>
      <c r="G57" s="184">
        <v>1.36</v>
      </c>
      <c r="H57" s="108"/>
      <c r="I57" s="105">
        <v>2</v>
      </c>
      <c r="J57" s="153"/>
      <c r="K57" s="71"/>
    </row>
    <row r="58" spans="1:11" s="85" customFormat="1" x14ac:dyDescent="0.25">
      <c r="A58" s="68" t="s">
        <v>294</v>
      </c>
      <c r="B58" s="158" t="s">
        <v>92</v>
      </c>
      <c r="C58" s="158" t="s">
        <v>93</v>
      </c>
      <c r="D58" s="104">
        <v>30</v>
      </c>
      <c r="E58" s="105">
        <v>3</v>
      </c>
      <c r="F58" s="108">
        <v>3</v>
      </c>
      <c r="G58" s="184">
        <v>1.44</v>
      </c>
      <c r="H58" s="108"/>
      <c r="I58" s="105">
        <v>3</v>
      </c>
      <c r="J58" s="153"/>
      <c r="K58" s="71"/>
    </row>
    <row r="59" spans="1:11" s="85" customFormat="1" ht="24" customHeight="1" x14ac:dyDescent="0.25">
      <c r="A59" s="68" t="s">
        <v>295</v>
      </c>
      <c r="B59" s="103" t="s">
        <v>94</v>
      </c>
      <c r="C59" s="162" t="s">
        <v>95</v>
      </c>
      <c r="D59" s="104">
        <v>60</v>
      </c>
      <c r="E59" s="105">
        <v>5</v>
      </c>
      <c r="F59" s="108">
        <v>5</v>
      </c>
      <c r="G59" s="184">
        <v>2.8</v>
      </c>
      <c r="H59" s="108"/>
      <c r="I59" s="105">
        <v>5</v>
      </c>
      <c r="J59" s="153"/>
      <c r="K59" s="71"/>
    </row>
    <row r="60" spans="1:11" s="85" customFormat="1" ht="30.75" customHeight="1" x14ac:dyDescent="0.25">
      <c r="A60" s="68" t="s">
        <v>296</v>
      </c>
      <c r="B60" s="103" t="s">
        <v>96</v>
      </c>
      <c r="C60" s="163" t="s">
        <v>97</v>
      </c>
      <c r="D60" s="104">
        <v>60</v>
      </c>
      <c r="E60" s="105">
        <v>5</v>
      </c>
      <c r="F60" s="108">
        <v>5</v>
      </c>
      <c r="G60" s="184">
        <v>2.8</v>
      </c>
      <c r="H60" s="108"/>
      <c r="I60" s="105">
        <v>5</v>
      </c>
      <c r="J60" s="153"/>
      <c r="K60" s="71"/>
    </row>
    <row r="61" spans="1:11" s="85" customFormat="1" ht="25.5" x14ac:dyDescent="0.25">
      <c r="A61" s="68" t="s">
        <v>297</v>
      </c>
      <c r="B61" s="103" t="s">
        <v>98</v>
      </c>
      <c r="C61" s="103" t="s">
        <v>99</v>
      </c>
      <c r="D61" s="104">
        <v>60</v>
      </c>
      <c r="E61" s="105">
        <v>5</v>
      </c>
      <c r="F61" s="108">
        <v>5</v>
      </c>
      <c r="G61" s="184">
        <v>2.8</v>
      </c>
      <c r="H61" s="108"/>
      <c r="I61" s="105">
        <v>5</v>
      </c>
      <c r="J61" s="153"/>
      <c r="K61" s="71"/>
    </row>
    <row r="62" spans="1:11" s="85" customFormat="1" ht="25.5" x14ac:dyDescent="0.25">
      <c r="A62" s="68" t="s">
        <v>298</v>
      </c>
      <c r="B62" s="103" t="s">
        <v>100</v>
      </c>
      <c r="C62" s="103" t="s">
        <v>101</v>
      </c>
      <c r="D62" s="104">
        <v>45</v>
      </c>
      <c r="E62" s="105">
        <v>4</v>
      </c>
      <c r="F62" s="108">
        <v>4</v>
      </c>
      <c r="G62" s="184">
        <v>2.12</v>
      </c>
      <c r="H62" s="108"/>
      <c r="I62" s="105">
        <v>4</v>
      </c>
      <c r="J62" s="153"/>
      <c r="K62" s="71"/>
    </row>
    <row r="63" spans="1:11" s="85" customFormat="1" x14ac:dyDescent="0.25">
      <c r="A63" s="68" t="s">
        <v>299</v>
      </c>
      <c r="B63" s="103" t="s">
        <v>102</v>
      </c>
      <c r="C63" s="103" t="s">
        <v>103</v>
      </c>
      <c r="D63" s="104">
        <v>45</v>
      </c>
      <c r="E63" s="105">
        <v>4</v>
      </c>
      <c r="F63" s="108">
        <v>4</v>
      </c>
      <c r="G63" s="184">
        <v>2.04</v>
      </c>
      <c r="H63" s="108"/>
      <c r="I63" s="105">
        <v>4</v>
      </c>
      <c r="J63" s="153"/>
      <c r="K63" s="71"/>
    </row>
    <row r="64" spans="1:11" s="85" customFormat="1" x14ac:dyDescent="0.25">
      <c r="A64" s="68" t="s">
        <v>300</v>
      </c>
      <c r="B64" s="103" t="s">
        <v>104</v>
      </c>
      <c r="C64" s="103" t="s">
        <v>105</v>
      </c>
      <c r="D64" s="104">
        <v>30</v>
      </c>
      <c r="E64" s="105">
        <v>3</v>
      </c>
      <c r="F64" s="108">
        <v>3</v>
      </c>
      <c r="G64" s="184">
        <v>1.36</v>
      </c>
      <c r="H64" s="108"/>
      <c r="I64" s="105">
        <v>3</v>
      </c>
      <c r="J64" s="153"/>
      <c r="K64" s="71"/>
    </row>
    <row r="65" spans="1:12" s="85" customFormat="1" x14ac:dyDescent="0.25">
      <c r="A65" s="68" t="s">
        <v>301</v>
      </c>
      <c r="B65" s="103" t="s">
        <v>106</v>
      </c>
      <c r="C65" s="103" t="s">
        <v>107</v>
      </c>
      <c r="D65" s="104">
        <v>30</v>
      </c>
      <c r="E65" s="105">
        <v>3</v>
      </c>
      <c r="F65" s="108">
        <v>3</v>
      </c>
      <c r="G65" s="184">
        <v>1.36</v>
      </c>
      <c r="H65" s="108"/>
      <c r="I65" s="105">
        <v>3</v>
      </c>
      <c r="J65" s="153"/>
      <c r="K65" s="71"/>
    </row>
    <row r="66" spans="1:12" s="85" customFormat="1" ht="25.5" x14ac:dyDescent="0.25">
      <c r="A66" s="68" t="s">
        <v>302</v>
      </c>
      <c r="B66" s="103" t="s">
        <v>108</v>
      </c>
      <c r="C66" s="103" t="s">
        <v>109</v>
      </c>
      <c r="D66" s="104">
        <v>30</v>
      </c>
      <c r="E66" s="105">
        <v>2</v>
      </c>
      <c r="F66" s="108">
        <v>2</v>
      </c>
      <c r="G66" s="184">
        <v>1.36</v>
      </c>
      <c r="H66" s="108"/>
      <c r="I66" s="105">
        <v>2</v>
      </c>
      <c r="J66" s="153"/>
      <c r="K66" s="71"/>
    </row>
    <row r="67" spans="1:12" s="85" customFormat="1" x14ac:dyDescent="0.25">
      <c r="A67" s="68" t="s">
        <v>303</v>
      </c>
      <c r="B67" s="103" t="s">
        <v>110</v>
      </c>
      <c r="C67" s="103" t="s">
        <v>111</v>
      </c>
      <c r="D67" s="104">
        <v>30</v>
      </c>
      <c r="E67" s="105">
        <v>4</v>
      </c>
      <c r="F67" s="108">
        <v>4</v>
      </c>
      <c r="G67" s="184">
        <v>1.36</v>
      </c>
      <c r="H67" s="108"/>
      <c r="I67" s="105">
        <v>4</v>
      </c>
      <c r="J67" s="153"/>
      <c r="K67" s="71"/>
    </row>
    <row r="68" spans="1:12" s="85" customFormat="1" x14ac:dyDescent="0.25">
      <c r="A68" s="68" t="s">
        <v>304</v>
      </c>
      <c r="B68" s="103" t="s">
        <v>112</v>
      </c>
      <c r="C68" s="103" t="s">
        <v>113</v>
      </c>
      <c r="D68" s="104">
        <v>30</v>
      </c>
      <c r="E68" s="105">
        <v>6</v>
      </c>
      <c r="F68" s="108">
        <v>6</v>
      </c>
      <c r="G68" s="184">
        <v>1.36</v>
      </c>
      <c r="H68" s="108"/>
      <c r="I68" s="105">
        <v>6</v>
      </c>
      <c r="J68" s="153"/>
      <c r="K68" s="71"/>
    </row>
    <row r="69" spans="1:12" s="85" customFormat="1" ht="15.75" thickBot="1" x14ac:dyDescent="0.3">
      <c r="A69" s="68" t="s">
        <v>305</v>
      </c>
      <c r="B69" s="103" t="s">
        <v>114</v>
      </c>
      <c r="C69" s="103" t="s">
        <v>115</v>
      </c>
      <c r="D69" s="104">
        <v>30</v>
      </c>
      <c r="E69" s="105">
        <v>6</v>
      </c>
      <c r="F69" s="108">
        <v>6</v>
      </c>
      <c r="G69" s="184">
        <v>1.36</v>
      </c>
      <c r="H69" s="108"/>
      <c r="I69" s="105">
        <v>6</v>
      </c>
      <c r="J69" s="153"/>
      <c r="K69" s="71"/>
    </row>
    <row r="70" spans="1:12" s="85" customFormat="1" ht="16.5" thickTop="1" thickBot="1" x14ac:dyDescent="0.3">
      <c r="A70" s="224" t="s">
        <v>16</v>
      </c>
      <c r="B70" s="225"/>
      <c r="C70" s="120"/>
      <c r="D70" s="122">
        <f>SUM(D53:D69)</f>
        <v>630</v>
      </c>
      <c r="E70" s="122">
        <f t="shared" ref="E70:J70" si="4">SUM(E53:E69)</f>
        <v>64</v>
      </c>
      <c r="F70" s="122">
        <f t="shared" si="4"/>
        <v>64</v>
      </c>
      <c r="G70" s="188">
        <f t="shared" si="4"/>
        <v>29.119999999999997</v>
      </c>
      <c r="H70" s="122">
        <f t="shared" si="4"/>
        <v>0</v>
      </c>
      <c r="I70" s="122">
        <f t="shared" si="4"/>
        <v>64</v>
      </c>
      <c r="J70" s="122">
        <f t="shared" si="4"/>
        <v>0</v>
      </c>
      <c r="K70" s="71"/>
    </row>
    <row r="71" spans="1:12" s="85" customFormat="1" ht="16.5" thickTop="1" thickBot="1" x14ac:dyDescent="0.3">
      <c r="A71" s="222" t="s">
        <v>252</v>
      </c>
      <c r="B71" s="223"/>
      <c r="C71" s="223"/>
      <c r="D71" s="102"/>
      <c r="E71" s="102"/>
      <c r="F71" s="121"/>
      <c r="G71" s="102"/>
      <c r="H71" s="121"/>
      <c r="I71" s="121"/>
      <c r="J71" s="121"/>
      <c r="K71" s="71"/>
    </row>
    <row r="72" spans="1:12" s="71" customFormat="1" ht="15.75" thickTop="1" x14ac:dyDescent="0.25">
      <c r="A72" s="68" t="s">
        <v>289</v>
      </c>
      <c r="B72" s="158" t="s">
        <v>116</v>
      </c>
      <c r="C72" s="158" t="s">
        <v>117</v>
      </c>
      <c r="D72" s="104">
        <v>60</v>
      </c>
      <c r="E72" s="105">
        <v>5</v>
      </c>
      <c r="F72" s="108">
        <v>5</v>
      </c>
      <c r="G72" s="184">
        <v>2.72</v>
      </c>
      <c r="H72" s="108"/>
      <c r="I72" s="105">
        <v>5</v>
      </c>
      <c r="J72" s="153"/>
      <c r="L72" s="85"/>
    </row>
    <row r="73" spans="1:12" s="71" customFormat="1" x14ac:dyDescent="0.25">
      <c r="A73" s="68" t="s">
        <v>290</v>
      </c>
      <c r="B73" s="158" t="s">
        <v>118</v>
      </c>
      <c r="C73" s="158" t="s">
        <v>119</v>
      </c>
      <c r="D73" s="104">
        <v>15</v>
      </c>
      <c r="E73" s="105">
        <v>3</v>
      </c>
      <c r="F73" s="108">
        <v>3</v>
      </c>
      <c r="G73" s="184">
        <v>0.76</v>
      </c>
      <c r="H73" s="108"/>
      <c r="I73" s="105">
        <v>3</v>
      </c>
      <c r="J73" s="153"/>
      <c r="L73" s="85"/>
    </row>
    <row r="74" spans="1:12" s="71" customFormat="1" x14ac:dyDescent="0.25">
      <c r="A74" s="68" t="s">
        <v>291</v>
      </c>
      <c r="B74" s="158" t="s">
        <v>121</v>
      </c>
      <c r="C74" s="158" t="s">
        <v>122</v>
      </c>
      <c r="D74" s="104">
        <v>45</v>
      </c>
      <c r="E74" s="105">
        <v>4</v>
      </c>
      <c r="F74" s="108">
        <v>4</v>
      </c>
      <c r="G74" s="184">
        <v>2.12</v>
      </c>
      <c r="H74" s="108"/>
      <c r="I74" s="105">
        <v>4</v>
      </c>
      <c r="J74" s="153"/>
      <c r="L74" s="85"/>
    </row>
    <row r="75" spans="1:12" s="71" customFormat="1" x14ac:dyDescent="0.25">
      <c r="A75" s="68" t="s">
        <v>292</v>
      </c>
      <c r="B75" s="158" t="s">
        <v>124</v>
      </c>
      <c r="C75" s="158" t="s">
        <v>125</v>
      </c>
      <c r="D75" s="104">
        <v>30</v>
      </c>
      <c r="E75" s="105">
        <v>3</v>
      </c>
      <c r="F75" s="108">
        <v>3</v>
      </c>
      <c r="G75" s="184">
        <v>1.36</v>
      </c>
      <c r="H75" s="108"/>
      <c r="I75" s="105">
        <v>3</v>
      </c>
      <c r="J75" s="153"/>
      <c r="L75" s="85"/>
    </row>
    <row r="76" spans="1:12" s="71" customFormat="1" x14ac:dyDescent="0.25">
      <c r="A76" s="68" t="s">
        <v>293</v>
      </c>
      <c r="B76" s="158" t="s">
        <v>126</v>
      </c>
      <c r="C76" s="158" t="s">
        <v>127</v>
      </c>
      <c r="D76" s="104">
        <v>15</v>
      </c>
      <c r="E76" s="105">
        <v>1</v>
      </c>
      <c r="F76" s="108">
        <v>1</v>
      </c>
      <c r="G76" s="184">
        <v>0.68</v>
      </c>
      <c r="H76" s="108"/>
      <c r="I76" s="105">
        <v>1</v>
      </c>
      <c r="J76" s="153"/>
      <c r="L76" s="85"/>
    </row>
    <row r="77" spans="1:12" s="71" customFormat="1" x14ac:dyDescent="0.25">
      <c r="A77" s="68" t="s">
        <v>294</v>
      </c>
      <c r="B77" s="158" t="s">
        <v>129</v>
      </c>
      <c r="C77" s="158" t="s">
        <v>130</v>
      </c>
      <c r="D77" s="104">
        <v>15</v>
      </c>
      <c r="E77" s="105">
        <v>1</v>
      </c>
      <c r="F77" s="108">
        <v>1</v>
      </c>
      <c r="G77" s="184">
        <v>0.68</v>
      </c>
      <c r="H77" s="108"/>
      <c r="I77" s="105">
        <v>1</v>
      </c>
      <c r="J77" s="153"/>
      <c r="L77" s="85"/>
    </row>
    <row r="78" spans="1:12" s="71" customFormat="1" x14ac:dyDescent="0.25">
      <c r="A78" s="68" t="s">
        <v>295</v>
      </c>
      <c r="B78" s="158" t="s">
        <v>131</v>
      </c>
      <c r="C78" s="158" t="s">
        <v>132</v>
      </c>
      <c r="D78" s="104">
        <v>15</v>
      </c>
      <c r="E78" s="105">
        <v>2</v>
      </c>
      <c r="F78" s="108">
        <v>2</v>
      </c>
      <c r="G78" s="184">
        <v>0.68</v>
      </c>
      <c r="H78" s="108"/>
      <c r="I78" s="105">
        <v>2</v>
      </c>
      <c r="J78" s="153"/>
      <c r="L78" s="85"/>
    </row>
    <row r="79" spans="1:12" s="71" customFormat="1" x14ac:dyDescent="0.25">
      <c r="A79" s="68" t="s">
        <v>296</v>
      </c>
      <c r="B79" s="158" t="s">
        <v>133</v>
      </c>
      <c r="C79" s="158" t="s">
        <v>134</v>
      </c>
      <c r="D79" s="104">
        <v>15</v>
      </c>
      <c r="E79" s="105">
        <v>2</v>
      </c>
      <c r="F79" s="108">
        <v>2</v>
      </c>
      <c r="G79" s="184">
        <v>0.68</v>
      </c>
      <c r="H79" s="108"/>
      <c r="I79" s="105">
        <v>2</v>
      </c>
      <c r="J79" s="153"/>
      <c r="L79" s="85"/>
    </row>
    <row r="80" spans="1:12" s="71" customFormat="1" x14ac:dyDescent="0.25">
      <c r="A80" s="68" t="s">
        <v>297</v>
      </c>
      <c r="B80" s="158" t="s">
        <v>135</v>
      </c>
      <c r="C80" s="158" t="s">
        <v>136</v>
      </c>
      <c r="D80" s="104">
        <v>15</v>
      </c>
      <c r="E80" s="105">
        <v>2</v>
      </c>
      <c r="F80" s="108">
        <v>2</v>
      </c>
      <c r="G80" s="184">
        <v>0.68</v>
      </c>
      <c r="H80" s="108"/>
      <c r="I80" s="105">
        <v>2</v>
      </c>
      <c r="J80" s="153"/>
      <c r="L80" s="85"/>
    </row>
    <row r="81" spans="1:14" s="71" customFormat="1" x14ac:dyDescent="0.25">
      <c r="A81" s="68" t="s">
        <v>298</v>
      </c>
      <c r="B81" s="158" t="s">
        <v>137</v>
      </c>
      <c r="C81" s="158" t="s">
        <v>138</v>
      </c>
      <c r="D81" s="104">
        <v>60</v>
      </c>
      <c r="E81" s="105">
        <v>5</v>
      </c>
      <c r="F81" s="108">
        <v>5</v>
      </c>
      <c r="G81" s="184">
        <v>2.8</v>
      </c>
      <c r="H81" s="108"/>
      <c r="I81" s="105">
        <v>5</v>
      </c>
      <c r="J81" s="153"/>
      <c r="L81" s="85"/>
    </row>
    <row r="82" spans="1:14" s="71" customFormat="1" x14ac:dyDescent="0.25">
      <c r="A82" s="68" t="s">
        <v>299</v>
      </c>
      <c r="B82" s="158" t="s">
        <v>139</v>
      </c>
      <c r="C82" s="158" t="s">
        <v>140</v>
      </c>
      <c r="D82" s="104">
        <v>60</v>
      </c>
      <c r="E82" s="105">
        <v>4</v>
      </c>
      <c r="F82" s="108">
        <v>4</v>
      </c>
      <c r="G82" s="184">
        <v>2.8</v>
      </c>
      <c r="H82" s="108"/>
      <c r="I82" s="105">
        <v>4</v>
      </c>
      <c r="J82" s="153"/>
      <c r="L82" s="85"/>
    </row>
    <row r="83" spans="1:14" s="71" customFormat="1" x14ac:dyDescent="0.25">
      <c r="A83" s="68" t="s">
        <v>300</v>
      </c>
      <c r="B83" s="158" t="s">
        <v>317</v>
      </c>
      <c r="C83" s="158" t="s">
        <v>143</v>
      </c>
      <c r="D83" s="104">
        <v>45</v>
      </c>
      <c r="E83" s="105">
        <v>4</v>
      </c>
      <c r="F83" s="108">
        <v>4</v>
      </c>
      <c r="G83" s="184">
        <v>2.12</v>
      </c>
      <c r="H83" s="108"/>
      <c r="I83" s="105">
        <v>4</v>
      </c>
      <c r="J83" s="153"/>
      <c r="L83" s="85"/>
    </row>
    <row r="84" spans="1:14" s="71" customFormat="1" x14ac:dyDescent="0.25">
      <c r="A84" s="68" t="s">
        <v>301</v>
      </c>
      <c r="B84" s="158" t="s">
        <v>144</v>
      </c>
      <c r="C84" s="158" t="s">
        <v>145</v>
      </c>
      <c r="D84" s="104">
        <v>30</v>
      </c>
      <c r="E84" s="105">
        <v>3</v>
      </c>
      <c r="F84" s="108">
        <v>3</v>
      </c>
      <c r="G84" s="184">
        <v>1.36</v>
      </c>
      <c r="H84" s="108"/>
      <c r="I84" s="105">
        <v>3</v>
      </c>
      <c r="J84" s="153"/>
      <c r="L84" s="85"/>
    </row>
    <row r="85" spans="1:14" s="71" customFormat="1" x14ac:dyDescent="0.25">
      <c r="A85" s="68" t="s">
        <v>302</v>
      </c>
      <c r="B85" s="158" t="s">
        <v>146</v>
      </c>
      <c r="C85" s="158" t="s">
        <v>147</v>
      </c>
      <c r="D85" s="104">
        <v>30</v>
      </c>
      <c r="E85" s="105">
        <v>3</v>
      </c>
      <c r="F85" s="108">
        <v>3</v>
      </c>
      <c r="G85" s="184">
        <v>1.44</v>
      </c>
      <c r="H85" s="108"/>
      <c r="I85" s="105">
        <v>3</v>
      </c>
      <c r="J85" s="153"/>
      <c r="L85" s="85"/>
    </row>
    <row r="86" spans="1:14" s="71" customFormat="1" x14ac:dyDescent="0.25">
      <c r="A86" s="68" t="s">
        <v>303</v>
      </c>
      <c r="B86" s="158" t="s">
        <v>148</v>
      </c>
      <c r="C86" s="158" t="s">
        <v>149</v>
      </c>
      <c r="D86" s="104">
        <v>60</v>
      </c>
      <c r="E86" s="105">
        <v>4</v>
      </c>
      <c r="F86" s="108">
        <v>4</v>
      </c>
      <c r="G86" s="184">
        <v>2.8</v>
      </c>
      <c r="H86" s="108"/>
      <c r="I86" s="105">
        <v>4</v>
      </c>
      <c r="J86" s="153"/>
      <c r="L86" s="85"/>
    </row>
    <row r="87" spans="1:14" s="71" customFormat="1" x14ac:dyDescent="0.25">
      <c r="A87" s="68" t="s">
        <v>304</v>
      </c>
      <c r="B87" s="158" t="s">
        <v>150</v>
      </c>
      <c r="C87" s="158" t="s">
        <v>151</v>
      </c>
      <c r="D87" s="104">
        <v>30</v>
      </c>
      <c r="E87" s="105">
        <v>2</v>
      </c>
      <c r="F87" s="108">
        <v>2</v>
      </c>
      <c r="G87" s="184">
        <v>1.36</v>
      </c>
      <c r="H87" s="108"/>
      <c r="I87" s="105">
        <v>2</v>
      </c>
      <c r="J87" s="153"/>
      <c r="L87" s="85"/>
    </row>
    <row r="88" spans="1:14" s="85" customFormat="1" x14ac:dyDescent="0.25">
      <c r="A88" s="68" t="s">
        <v>305</v>
      </c>
      <c r="B88" s="158" t="s">
        <v>110</v>
      </c>
      <c r="C88" s="158" t="s">
        <v>152</v>
      </c>
      <c r="D88" s="104">
        <v>30</v>
      </c>
      <c r="E88" s="105">
        <v>4</v>
      </c>
      <c r="F88" s="108">
        <v>4</v>
      </c>
      <c r="G88" s="184">
        <v>1.36</v>
      </c>
      <c r="H88" s="108"/>
      <c r="I88" s="105">
        <v>4</v>
      </c>
      <c r="J88" s="153"/>
      <c r="K88" s="71"/>
    </row>
    <row r="89" spans="1:14" s="85" customFormat="1" x14ac:dyDescent="0.25">
      <c r="A89" s="68" t="s">
        <v>306</v>
      </c>
      <c r="B89" s="158" t="s">
        <v>112</v>
      </c>
      <c r="C89" s="158" t="s">
        <v>153</v>
      </c>
      <c r="D89" s="104">
        <v>30</v>
      </c>
      <c r="E89" s="105">
        <v>6</v>
      </c>
      <c r="F89" s="108">
        <v>6</v>
      </c>
      <c r="G89" s="184">
        <v>1.36</v>
      </c>
      <c r="H89" s="108"/>
      <c r="I89" s="105">
        <v>6</v>
      </c>
      <c r="J89" s="153"/>
      <c r="K89" s="71"/>
    </row>
    <row r="90" spans="1:14" s="85" customFormat="1" ht="15.75" thickBot="1" x14ac:dyDescent="0.3">
      <c r="A90" s="68" t="s">
        <v>307</v>
      </c>
      <c r="B90" s="158" t="s">
        <v>114</v>
      </c>
      <c r="C90" s="158" t="s">
        <v>154</v>
      </c>
      <c r="D90" s="104">
        <v>30</v>
      </c>
      <c r="E90" s="105">
        <v>6</v>
      </c>
      <c r="F90" s="108">
        <v>6</v>
      </c>
      <c r="G90" s="184">
        <v>1.36</v>
      </c>
      <c r="H90" s="108"/>
      <c r="I90" s="105">
        <v>6</v>
      </c>
      <c r="J90" s="153"/>
      <c r="K90" s="71"/>
    </row>
    <row r="91" spans="1:14" s="85" customFormat="1" ht="16.5" thickTop="1" thickBot="1" x14ac:dyDescent="0.3">
      <c r="A91" s="224" t="s">
        <v>16</v>
      </c>
      <c r="B91" s="225"/>
      <c r="C91" s="120"/>
      <c r="D91" s="122">
        <f>SUM(D72:D90)</f>
        <v>630</v>
      </c>
      <c r="E91" s="123">
        <f t="shared" ref="E91:J91" si="5">SUM(E72:E90)</f>
        <v>64</v>
      </c>
      <c r="F91" s="123">
        <f t="shared" si="5"/>
        <v>64</v>
      </c>
      <c r="G91" s="186">
        <f t="shared" si="5"/>
        <v>29.12</v>
      </c>
      <c r="H91" s="123">
        <f t="shared" si="5"/>
        <v>0</v>
      </c>
      <c r="I91" s="123">
        <f t="shared" si="5"/>
        <v>64</v>
      </c>
      <c r="J91" s="123">
        <f t="shared" si="5"/>
        <v>0</v>
      </c>
      <c r="K91" s="71"/>
    </row>
    <row r="92" spans="1:14" s="85" customFormat="1" ht="16.5" thickTop="1" thickBot="1" x14ac:dyDescent="0.3">
      <c r="A92" s="222" t="s">
        <v>253</v>
      </c>
      <c r="B92" s="223"/>
      <c r="C92" s="223"/>
      <c r="D92" s="102"/>
      <c r="E92" s="102"/>
      <c r="F92" s="121"/>
      <c r="G92" s="102"/>
      <c r="H92" s="121"/>
      <c r="I92" s="121"/>
      <c r="J92" s="121"/>
      <c r="K92" s="71"/>
    </row>
    <row r="93" spans="1:14" s="1" customFormat="1" ht="15" customHeight="1" thickTop="1" thickBot="1" x14ac:dyDescent="0.3">
      <c r="A93" s="70"/>
      <c r="B93" s="72" t="s">
        <v>264</v>
      </c>
      <c r="C93" s="73" t="s">
        <v>155</v>
      </c>
      <c r="D93" s="76"/>
      <c r="E93" s="46">
        <v>7</v>
      </c>
      <c r="F93" s="48"/>
      <c r="G93" s="46">
        <v>6.2</v>
      </c>
      <c r="H93" s="48"/>
      <c r="I93" s="29"/>
      <c r="J93" s="49"/>
      <c r="K93" s="2"/>
      <c r="N93"/>
    </row>
    <row r="94" spans="1:14" ht="16.5" thickTop="1" thickBot="1" x14ac:dyDescent="0.3">
      <c r="I94" s="189"/>
    </row>
    <row r="95" spans="1:14" ht="16.5" thickTop="1" thickBot="1" x14ac:dyDescent="0.3">
      <c r="A95" s="234" t="s">
        <v>156</v>
      </c>
      <c r="B95" s="235"/>
      <c r="C95" s="50"/>
      <c r="D95" s="51">
        <f>D21+D25+D33+D51+D70+D93</f>
        <v>1890</v>
      </c>
      <c r="E95" s="52">
        <f>E21+E25+E33+E51+E70+E93</f>
        <v>180</v>
      </c>
      <c r="F95" s="52">
        <f>F21+F25+F33+F51+F70+F93</f>
        <v>72</v>
      </c>
      <c r="G95" s="52">
        <f>G21+G25+G33+G51+G70+G93</f>
        <v>90.839999999999989</v>
      </c>
      <c r="H95" s="52">
        <f>H21+H25+H33+H51+H70+H93</f>
        <v>6</v>
      </c>
      <c r="I95" s="52">
        <f t="shared" ref="I95:J95" si="6">I21+I25+I33+I51+I70+I93</f>
        <v>159</v>
      </c>
      <c r="J95" s="52">
        <f t="shared" si="6"/>
        <v>0</v>
      </c>
    </row>
    <row r="96" spans="1:14" ht="16.5" thickTop="1" thickBot="1" x14ac:dyDescent="0.3">
      <c r="A96" s="234" t="s">
        <v>157</v>
      </c>
      <c r="B96" s="235"/>
      <c r="C96" s="50"/>
      <c r="D96" s="51">
        <f>D21+D25+D33+D51+D91+D93</f>
        <v>1890</v>
      </c>
      <c r="E96" s="52">
        <f>E21+E25+E33+E51+E91+E93</f>
        <v>180</v>
      </c>
      <c r="F96" s="52">
        <f>F21+F25+F33+F51+F91+F93</f>
        <v>72</v>
      </c>
      <c r="G96" s="52">
        <f>G21+G25+G33+G51+G91+G93</f>
        <v>90.84</v>
      </c>
      <c r="H96" s="52">
        <f>H21+H25+H33+H51+H91+H93</f>
        <v>6</v>
      </c>
      <c r="I96" s="52">
        <f t="shared" ref="I96:J96" si="7">I21+I25+I33+I51+I91+I93</f>
        <v>159</v>
      </c>
      <c r="J96" s="52">
        <f t="shared" si="7"/>
        <v>0</v>
      </c>
    </row>
    <row r="97" spans="1:23" s="82" customFormat="1" ht="12.95" customHeight="1" thickTop="1" x14ac:dyDescent="0.25">
      <c r="A97" s="64"/>
      <c r="B97" s="64"/>
      <c r="C97" s="79"/>
      <c r="D97" s="80"/>
      <c r="E97" s="181"/>
      <c r="F97" s="181"/>
      <c r="G97" s="181"/>
      <c r="H97" s="181"/>
      <c r="I97" s="181"/>
      <c r="J97" s="181"/>
    </row>
    <row r="98" spans="1:23" s="82" customFormat="1" ht="13.5" customHeight="1" x14ac:dyDescent="0.25">
      <c r="A98" s="64"/>
      <c r="B98" s="64"/>
      <c r="C98" s="79"/>
      <c r="D98" s="80"/>
      <c r="E98" s="182"/>
      <c r="F98" s="183"/>
      <c r="G98" s="182"/>
      <c r="H98" s="183"/>
      <c r="I98" s="182"/>
      <c r="J98" s="183"/>
    </row>
    <row r="99" spans="1:23" s="71" customFormat="1" ht="12.75" x14ac:dyDescent="0.2">
      <c r="E99" s="183"/>
      <c r="F99" s="183"/>
      <c r="G99" s="183"/>
      <c r="H99" s="183"/>
      <c r="I99" s="183"/>
      <c r="J99" s="183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</row>
    <row r="100" spans="1:23" s="85" customFormat="1" ht="44.45" customHeight="1" x14ac:dyDescent="0.25">
      <c r="A100" s="244" t="s">
        <v>238</v>
      </c>
      <c r="B100" s="244"/>
      <c r="C100" s="244"/>
      <c r="D100" s="244"/>
      <c r="E100" s="244"/>
      <c r="F100" s="244"/>
      <c r="G100" s="244"/>
      <c r="H100" s="244"/>
      <c r="I100" s="245">
        <f>H95</f>
        <v>6</v>
      </c>
      <c r="J100" s="245"/>
      <c r="K100" s="71"/>
    </row>
    <row r="101" spans="1:23" s="85" customFormat="1" ht="49.9" customHeight="1" x14ac:dyDescent="0.25">
      <c r="A101" s="246" t="s">
        <v>239</v>
      </c>
      <c r="B101" s="246"/>
      <c r="C101" s="246"/>
      <c r="D101" s="246"/>
      <c r="E101" s="246"/>
      <c r="F101" s="246"/>
      <c r="G101" s="246"/>
      <c r="H101" s="246"/>
      <c r="I101" s="245">
        <f>SUM(E15:E20,E23:E24,E30:E32,E41:E50,E59:E69,E93)/E95</f>
        <v>0.69444444444444442</v>
      </c>
      <c r="J101" s="245"/>
      <c r="K101" s="71"/>
    </row>
    <row r="102" spans="1:23" ht="40.9" customHeight="1" x14ac:dyDescent="0.25">
      <c r="A102" s="246" t="s">
        <v>246</v>
      </c>
      <c r="B102" s="246"/>
      <c r="C102" s="246"/>
      <c r="D102" s="246"/>
      <c r="E102" s="246"/>
      <c r="F102" s="246"/>
      <c r="G102" s="246"/>
      <c r="H102" s="246"/>
      <c r="I102" s="245">
        <f>1-I101</f>
        <v>0.30555555555555558</v>
      </c>
      <c r="J102" s="245"/>
    </row>
    <row r="103" spans="1:23" ht="48" customHeight="1" x14ac:dyDescent="0.25">
      <c r="A103" s="246" t="s">
        <v>240</v>
      </c>
      <c r="B103" s="246"/>
      <c r="C103" s="246"/>
      <c r="D103" s="246"/>
      <c r="E103" s="246"/>
      <c r="F103" s="246"/>
      <c r="G103" s="246"/>
      <c r="H103" s="246"/>
      <c r="I103" s="249">
        <f>F95/E95*100</f>
        <v>40</v>
      </c>
      <c r="J103" s="249"/>
    </row>
    <row r="104" spans="1:23" ht="46.15" customHeight="1" x14ac:dyDescent="0.25">
      <c r="A104" s="246" t="s">
        <v>241</v>
      </c>
      <c r="B104" s="246"/>
      <c r="C104" s="246"/>
      <c r="D104" s="246"/>
      <c r="E104" s="246"/>
      <c r="F104" s="246"/>
      <c r="G104" s="246"/>
      <c r="H104" s="246"/>
      <c r="I104" s="249">
        <f>G95/E95*100</f>
        <v>50.466666666666661</v>
      </c>
      <c r="J104" s="249"/>
    </row>
    <row r="105" spans="1:23" ht="55.15" customHeight="1" x14ac:dyDescent="0.25">
      <c r="A105" s="244" t="s">
        <v>244</v>
      </c>
      <c r="B105" s="244"/>
      <c r="C105" s="244"/>
      <c r="D105" s="244"/>
      <c r="E105" s="244"/>
      <c r="F105" s="244"/>
      <c r="G105" s="244"/>
      <c r="H105" s="244"/>
      <c r="I105" s="247">
        <f>I95/E95*100</f>
        <v>88.333333333333329</v>
      </c>
      <c r="J105" s="247"/>
    </row>
    <row r="106" spans="1:23" ht="49.15" customHeight="1" x14ac:dyDescent="0.25">
      <c r="A106" s="244" t="s">
        <v>245</v>
      </c>
      <c r="B106" s="244"/>
      <c r="C106" s="244"/>
      <c r="D106" s="244"/>
      <c r="E106" s="244"/>
      <c r="F106" s="244"/>
      <c r="G106" s="244"/>
      <c r="H106" s="244"/>
      <c r="I106" s="247">
        <f>I96/E96*100</f>
        <v>88.333333333333329</v>
      </c>
      <c r="J106" s="247"/>
    </row>
    <row r="107" spans="1:23" ht="52.15" customHeight="1" x14ac:dyDescent="0.25">
      <c r="A107" s="244" t="s">
        <v>242</v>
      </c>
      <c r="B107" s="244"/>
      <c r="C107" s="244"/>
      <c r="D107" s="244"/>
      <c r="E107" s="244"/>
      <c r="F107" s="244"/>
      <c r="G107" s="244"/>
      <c r="H107" s="244"/>
      <c r="I107" s="248" t="s">
        <v>243</v>
      </c>
      <c r="J107" s="248"/>
    </row>
  </sheetData>
  <mergeCells count="32">
    <mergeCell ref="A106:H106"/>
    <mergeCell ref="I106:J106"/>
    <mergeCell ref="A107:H107"/>
    <mergeCell ref="I107:J107"/>
    <mergeCell ref="A103:H103"/>
    <mergeCell ref="I103:J103"/>
    <mergeCell ref="A104:H104"/>
    <mergeCell ref="I104:J104"/>
    <mergeCell ref="A105:H105"/>
    <mergeCell ref="I105:J105"/>
    <mergeCell ref="A100:H100"/>
    <mergeCell ref="I100:J100"/>
    <mergeCell ref="A101:H101"/>
    <mergeCell ref="I101:J101"/>
    <mergeCell ref="A102:H102"/>
    <mergeCell ref="I102:J102"/>
    <mergeCell ref="I1:J1"/>
    <mergeCell ref="A2:J2"/>
    <mergeCell ref="A92:C92"/>
    <mergeCell ref="A95:B95"/>
    <mergeCell ref="A96:B96"/>
    <mergeCell ref="F10:J11"/>
    <mergeCell ref="A34:C34"/>
    <mergeCell ref="A51:B51"/>
    <mergeCell ref="A52:C52"/>
    <mergeCell ref="A70:B70"/>
    <mergeCell ref="A71:C71"/>
    <mergeCell ref="A91:B91"/>
    <mergeCell ref="A14:C14"/>
    <mergeCell ref="A22:C22"/>
    <mergeCell ref="A26:C26"/>
    <mergeCell ref="A33:B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02"/>
  <sheetViews>
    <sheetView zoomScale="85" zoomScaleNormal="85" workbookViewId="0">
      <selection activeCell="B11" sqref="B11"/>
    </sheetView>
  </sheetViews>
  <sheetFormatPr defaultRowHeight="15" x14ac:dyDescent="0.25"/>
  <cols>
    <col min="1" max="1" width="5" style="3" customWidth="1"/>
    <col min="2" max="2" width="31.28515625" style="3" customWidth="1"/>
    <col min="3" max="3" width="14.85546875" style="3" customWidth="1"/>
    <col min="4" max="4" width="4.140625" style="3" customWidth="1"/>
    <col min="5" max="5" width="3.7109375" style="3" customWidth="1"/>
    <col min="6" max="6" width="5.140625" style="3" customWidth="1"/>
    <col min="7" max="17" width="4.42578125" style="3" customWidth="1"/>
    <col min="18" max="21" width="4.42578125" style="6" customWidth="1"/>
    <col min="22" max="25" width="4.42578125" style="3" customWidth="1"/>
    <col min="26" max="26" width="8.85546875" style="3"/>
    <col min="29" max="29" width="9.5703125" bestFit="1" customWidth="1"/>
  </cols>
  <sheetData>
    <row r="1" spans="1:26" ht="109.1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206"/>
      <c r="Q1" s="206"/>
      <c r="R1" s="230" t="s">
        <v>322</v>
      </c>
      <c r="S1" s="230"/>
      <c r="T1" s="230"/>
      <c r="U1" s="230"/>
      <c r="V1" s="230"/>
      <c r="W1" s="230"/>
      <c r="X1" s="230"/>
      <c r="Y1" s="230"/>
    </row>
    <row r="2" spans="1:26" x14ac:dyDescent="0.25">
      <c r="A2" s="250" t="s">
        <v>256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</row>
    <row r="3" spans="1:26" x14ac:dyDescent="0.25">
      <c r="A3" s="62" t="s">
        <v>232</v>
      </c>
      <c r="B3" s="62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207"/>
      <c r="X3" s="207"/>
      <c r="Y3" s="207"/>
    </row>
    <row r="4" spans="1:26" x14ac:dyDescent="0.25">
      <c r="A4" s="62" t="s">
        <v>228</v>
      </c>
      <c r="B4" s="62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7"/>
      <c r="Y4" s="87"/>
    </row>
    <row r="5" spans="1:26" x14ac:dyDescent="0.25">
      <c r="A5" s="62" t="s">
        <v>229</v>
      </c>
      <c r="B5" s="6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87"/>
      <c r="Y5" s="87"/>
    </row>
    <row r="6" spans="1:26" x14ac:dyDescent="0.25">
      <c r="A6" s="63" t="s">
        <v>308</v>
      </c>
      <c r="B6" s="63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7"/>
      <c r="X6" s="87"/>
      <c r="Y6" s="87"/>
    </row>
    <row r="7" spans="1:26" x14ac:dyDescent="0.25">
      <c r="A7" s="62" t="s">
        <v>257</v>
      </c>
      <c r="B7" s="6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9"/>
      <c r="X7" s="89"/>
      <c r="Y7" s="71"/>
    </row>
    <row r="8" spans="1:26" x14ac:dyDescent="0.25">
      <c r="A8" s="229" t="s">
        <v>323</v>
      </c>
      <c r="B8" s="229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9"/>
      <c r="X8" s="89"/>
      <c r="Y8" s="71"/>
    </row>
    <row r="9" spans="1:26" ht="15.75" thickBot="1" x14ac:dyDescent="0.3">
      <c r="A9" s="63" t="s">
        <v>233</v>
      </c>
      <c r="B9" s="63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7"/>
      <c r="X9" s="87"/>
      <c r="Y9" s="87"/>
    </row>
    <row r="10" spans="1:26" ht="27" customHeight="1" thickTop="1" thickBot="1" x14ac:dyDescent="0.3">
      <c r="A10" s="64"/>
      <c r="B10" s="90"/>
      <c r="C10" s="90"/>
      <c r="D10" s="90"/>
      <c r="E10" s="91"/>
      <c r="F10" s="218" t="s">
        <v>0</v>
      </c>
      <c r="G10" s="219"/>
      <c r="H10" s="219"/>
      <c r="I10" s="219"/>
      <c r="J10" s="219"/>
      <c r="K10" s="219"/>
      <c r="L10" s="219"/>
      <c r="M10" s="220"/>
      <c r="N10" s="216" t="s">
        <v>1</v>
      </c>
      <c r="O10" s="217"/>
      <c r="P10" s="217"/>
      <c r="Q10" s="217"/>
      <c r="R10" s="216" t="s">
        <v>2</v>
      </c>
      <c r="S10" s="217"/>
      <c r="T10" s="217"/>
      <c r="U10" s="217"/>
      <c r="V10" s="218" t="s">
        <v>3</v>
      </c>
      <c r="W10" s="219"/>
      <c r="X10" s="219"/>
      <c r="Y10" s="220"/>
    </row>
    <row r="11" spans="1:26" ht="12.75" customHeight="1" thickTop="1" thickBot="1" x14ac:dyDescent="0.3">
      <c r="A11" s="65"/>
      <c r="B11" s="61"/>
      <c r="C11" s="92"/>
      <c r="D11" s="65"/>
      <c r="E11" s="65"/>
      <c r="F11" s="226"/>
      <c r="G11" s="227"/>
      <c r="H11" s="227"/>
      <c r="I11" s="227"/>
      <c r="J11" s="227"/>
      <c r="K11" s="227"/>
      <c r="L11" s="227"/>
      <c r="M11" s="228"/>
      <c r="N11" s="216" t="s">
        <v>4</v>
      </c>
      <c r="O11" s="217"/>
      <c r="P11" s="216" t="s">
        <v>5</v>
      </c>
      <c r="Q11" s="217"/>
      <c r="R11" s="216" t="s">
        <v>6</v>
      </c>
      <c r="S11" s="221"/>
      <c r="T11" s="216" t="s">
        <v>7</v>
      </c>
      <c r="U11" s="217"/>
      <c r="V11" s="216" t="s">
        <v>8</v>
      </c>
      <c r="W11" s="217"/>
      <c r="X11" s="216" t="s">
        <v>9</v>
      </c>
      <c r="Y11" s="221"/>
    </row>
    <row r="12" spans="1:26" ht="201.75" customHeight="1" thickTop="1" thickBot="1" x14ac:dyDescent="0.3">
      <c r="A12" s="66" t="s">
        <v>10</v>
      </c>
      <c r="B12" s="93" t="s">
        <v>11</v>
      </c>
      <c r="C12" s="94" t="s">
        <v>12</v>
      </c>
      <c r="D12" s="95" t="s">
        <v>14</v>
      </c>
      <c r="E12" s="95" t="s">
        <v>15</v>
      </c>
      <c r="F12" s="96" t="s">
        <v>16</v>
      </c>
      <c r="G12" s="97" t="s">
        <v>17</v>
      </c>
      <c r="H12" s="98" t="s">
        <v>18</v>
      </c>
      <c r="I12" s="98" t="s">
        <v>19</v>
      </c>
      <c r="J12" s="98" t="s">
        <v>20</v>
      </c>
      <c r="K12" s="98" t="s">
        <v>21</v>
      </c>
      <c r="L12" s="99" t="s">
        <v>22</v>
      </c>
      <c r="M12" s="100" t="s">
        <v>23</v>
      </c>
      <c r="N12" s="97" t="s">
        <v>17</v>
      </c>
      <c r="O12" s="101" t="s">
        <v>24</v>
      </c>
      <c r="P12" s="97" t="s">
        <v>17</v>
      </c>
      <c r="Q12" s="101" t="s">
        <v>24</v>
      </c>
      <c r="R12" s="97" t="s">
        <v>17</v>
      </c>
      <c r="S12" s="101" t="s">
        <v>24</v>
      </c>
      <c r="T12" s="97" t="s">
        <v>17</v>
      </c>
      <c r="U12" s="101" t="s">
        <v>24</v>
      </c>
      <c r="V12" s="97" t="s">
        <v>17</v>
      </c>
      <c r="W12" s="101" t="s">
        <v>24</v>
      </c>
      <c r="X12" s="97" t="s">
        <v>17</v>
      </c>
      <c r="Y12" s="101" t="s">
        <v>24</v>
      </c>
    </row>
    <row r="13" spans="1:26" ht="16.5" thickTop="1" thickBot="1" x14ac:dyDescent="0.3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  <c r="Q13" s="67">
        <v>17</v>
      </c>
      <c r="R13" s="67">
        <v>18</v>
      </c>
      <c r="S13" s="67">
        <v>19</v>
      </c>
      <c r="T13" s="67">
        <v>20</v>
      </c>
      <c r="U13" s="67">
        <v>21</v>
      </c>
      <c r="V13" s="67">
        <v>22</v>
      </c>
      <c r="W13" s="67">
        <v>23</v>
      </c>
      <c r="X13" s="67">
        <v>24</v>
      </c>
      <c r="Y13" s="67">
        <v>25</v>
      </c>
    </row>
    <row r="14" spans="1:26" s="170" customFormat="1" ht="16.5" thickTop="1" thickBot="1" x14ac:dyDescent="0.3">
      <c r="A14" s="222" t="s">
        <v>247</v>
      </c>
      <c r="B14" s="223"/>
      <c r="C14" s="223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9"/>
    </row>
    <row r="15" spans="1:26" ht="26.25" thickTop="1" x14ac:dyDescent="0.25">
      <c r="A15" s="68" t="s">
        <v>265</v>
      </c>
      <c r="B15" s="208" t="s">
        <v>320</v>
      </c>
      <c r="C15" s="103" t="s">
        <v>158</v>
      </c>
      <c r="D15" s="104"/>
      <c r="E15" s="104">
        <v>2</v>
      </c>
      <c r="F15" s="104">
        <f>SUM(G15:M15)</f>
        <v>45</v>
      </c>
      <c r="G15" s="105"/>
      <c r="H15" s="106"/>
      <c r="I15" s="107"/>
      <c r="J15" s="106"/>
      <c r="K15" s="106">
        <f>O15+Q15</f>
        <v>45</v>
      </c>
      <c r="L15" s="106"/>
      <c r="M15" s="106"/>
      <c r="N15" s="105"/>
      <c r="O15" s="108">
        <v>18</v>
      </c>
      <c r="P15" s="105"/>
      <c r="Q15" s="108">
        <v>27</v>
      </c>
      <c r="R15" s="105"/>
      <c r="S15" s="108"/>
      <c r="T15" s="105"/>
      <c r="U15" s="108"/>
      <c r="V15" s="105"/>
      <c r="W15" s="108"/>
      <c r="X15" s="105"/>
      <c r="Y15" s="108"/>
      <c r="Z15" s="8"/>
    </row>
    <row r="16" spans="1:26" ht="25.5" x14ac:dyDescent="0.25">
      <c r="A16" s="68" t="s">
        <v>266</v>
      </c>
      <c r="B16" s="209" t="s">
        <v>321</v>
      </c>
      <c r="C16" s="103" t="s">
        <v>159</v>
      </c>
      <c r="D16" s="104">
        <v>4</v>
      </c>
      <c r="E16" s="104"/>
      <c r="F16" s="104">
        <f>SUM(G16:M16)</f>
        <v>45</v>
      </c>
      <c r="G16" s="105"/>
      <c r="H16" s="106"/>
      <c r="I16" s="107"/>
      <c r="J16" s="106"/>
      <c r="K16" s="106">
        <f>S16+U16</f>
        <v>45</v>
      </c>
      <c r="L16" s="106"/>
      <c r="M16" s="106"/>
      <c r="N16" s="105"/>
      <c r="O16" s="108"/>
      <c r="P16" s="105"/>
      <c r="Q16" s="108"/>
      <c r="R16" s="105"/>
      <c r="S16" s="108">
        <v>18</v>
      </c>
      <c r="T16" s="105"/>
      <c r="U16" s="108">
        <v>27</v>
      </c>
      <c r="V16" s="105"/>
      <c r="W16" s="108"/>
      <c r="X16" s="105"/>
      <c r="Y16" s="108"/>
    </row>
    <row r="17" spans="1:29" ht="27" customHeight="1" x14ac:dyDescent="0.25">
      <c r="A17" s="68" t="s">
        <v>120</v>
      </c>
      <c r="B17" s="110" t="s">
        <v>160</v>
      </c>
      <c r="C17" s="110" t="s">
        <v>161</v>
      </c>
      <c r="D17" s="112"/>
      <c r="E17" s="112">
        <v>2</v>
      </c>
      <c r="F17" s="104">
        <f>G17+H17</f>
        <v>18</v>
      </c>
      <c r="G17" s="113">
        <f>N17+P17+R17+T17+V17+X17</f>
        <v>0</v>
      </c>
      <c r="H17" s="114">
        <f>O17+Q17+S17+U17+W17+Y17</f>
        <v>18</v>
      </c>
      <c r="I17" s="106"/>
      <c r="J17" s="115"/>
      <c r="K17" s="115"/>
      <c r="L17" s="115"/>
      <c r="M17" s="115"/>
      <c r="N17" s="116"/>
      <c r="O17" s="117"/>
      <c r="P17" s="116"/>
      <c r="Q17" s="117">
        <v>18</v>
      </c>
      <c r="R17" s="116"/>
      <c r="S17" s="117"/>
      <c r="T17" s="116"/>
      <c r="U17" s="117"/>
      <c r="V17" s="116"/>
      <c r="W17" s="117"/>
      <c r="X17" s="116"/>
      <c r="Y17" s="117"/>
    </row>
    <row r="18" spans="1:29" ht="15.75" thickBot="1" x14ac:dyDescent="0.3">
      <c r="A18" s="68" t="s">
        <v>123</v>
      </c>
      <c r="B18" s="110" t="s">
        <v>36</v>
      </c>
      <c r="C18" s="110" t="s">
        <v>162</v>
      </c>
      <c r="D18" s="112"/>
      <c r="E18" s="112">
        <v>5</v>
      </c>
      <c r="F18" s="104">
        <f>G18+H18</f>
        <v>9</v>
      </c>
      <c r="G18" s="113">
        <f>N18+P18+R18+T18+V18+X18</f>
        <v>9</v>
      </c>
      <c r="H18" s="114">
        <f>O18+Q18+S18+U18+W18+Y18</f>
        <v>0</v>
      </c>
      <c r="I18" s="118"/>
      <c r="J18" s="115"/>
      <c r="K18" s="115"/>
      <c r="L18" s="115"/>
      <c r="M18" s="115"/>
      <c r="N18" s="116"/>
      <c r="O18" s="117"/>
      <c r="P18" s="116"/>
      <c r="Q18" s="117"/>
      <c r="R18" s="116"/>
      <c r="S18" s="117"/>
      <c r="T18" s="116"/>
      <c r="U18" s="117"/>
      <c r="V18" s="116">
        <v>9</v>
      </c>
      <c r="W18" s="117"/>
      <c r="X18" s="116"/>
      <c r="Y18" s="117"/>
    </row>
    <row r="19" spans="1:29" ht="16.5" thickTop="1" thickBot="1" x14ac:dyDescent="0.3">
      <c r="A19" s="205" t="s">
        <v>16</v>
      </c>
      <c r="B19" s="119"/>
      <c r="C19" s="120"/>
      <c r="D19" s="121"/>
      <c r="E19" s="121"/>
      <c r="F19" s="122">
        <f t="shared" ref="F19:Y19" si="0">SUM(F15:F18)</f>
        <v>117</v>
      </c>
      <c r="G19" s="123">
        <f t="shared" si="0"/>
        <v>9</v>
      </c>
      <c r="H19" s="124">
        <f t="shared" si="0"/>
        <v>18</v>
      </c>
      <c r="I19" s="124">
        <f t="shared" si="0"/>
        <v>0</v>
      </c>
      <c r="J19" s="124">
        <f t="shared" si="0"/>
        <v>0</v>
      </c>
      <c r="K19" s="124">
        <f t="shared" si="0"/>
        <v>90</v>
      </c>
      <c r="L19" s="124">
        <f t="shared" si="0"/>
        <v>0</v>
      </c>
      <c r="M19" s="125">
        <f t="shared" si="0"/>
        <v>0</v>
      </c>
      <c r="N19" s="123">
        <f t="shared" si="0"/>
        <v>0</v>
      </c>
      <c r="O19" s="126">
        <f t="shared" si="0"/>
        <v>18</v>
      </c>
      <c r="P19" s="123">
        <f t="shared" si="0"/>
        <v>0</v>
      </c>
      <c r="Q19" s="126">
        <f t="shared" si="0"/>
        <v>45</v>
      </c>
      <c r="R19" s="123">
        <f t="shared" si="0"/>
        <v>0</v>
      </c>
      <c r="S19" s="126">
        <f t="shared" si="0"/>
        <v>18</v>
      </c>
      <c r="T19" s="123">
        <f t="shared" si="0"/>
        <v>0</v>
      </c>
      <c r="U19" s="126">
        <f t="shared" si="0"/>
        <v>27</v>
      </c>
      <c r="V19" s="123">
        <f t="shared" si="0"/>
        <v>9</v>
      </c>
      <c r="W19" s="126">
        <f t="shared" si="0"/>
        <v>0</v>
      </c>
      <c r="X19" s="123">
        <f t="shared" si="0"/>
        <v>0</v>
      </c>
      <c r="Y19" s="126">
        <f t="shared" si="0"/>
        <v>0</v>
      </c>
    </row>
    <row r="20" spans="1:29" s="170" customFormat="1" ht="16.5" thickTop="1" thickBot="1" x14ac:dyDescent="0.3">
      <c r="A20" s="222" t="s">
        <v>248</v>
      </c>
      <c r="B20" s="223"/>
      <c r="C20" s="223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9"/>
    </row>
    <row r="21" spans="1:29" ht="15.75" thickTop="1" x14ac:dyDescent="0.25">
      <c r="A21" s="68" t="s">
        <v>141</v>
      </c>
      <c r="B21" s="127" t="s">
        <v>234</v>
      </c>
      <c r="C21" s="128" t="s">
        <v>309</v>
      </c>
      <c r="D21" s="129"/>
      <c r="E21" s="129">
        <v>2</v>
      </c>
      <c r="F21" s="104">
        <f>SUM(G21:M21)</f>
        <v>18</v>
      </c>
      <c r="G21" s="113">
        <f>N21+P21+R21+T21+V21+X21</f>
        <v>18</v>
      </c>
      <c r="H21" s="114"/>
      <c r="I21" s="114"/>
      <c r="J21" s="114"/>
      <c r="K21" s="114"/>
      <c r="L21" s="114"/>
      <c r="M21" s="114"/>
      <c r="N21" s="113"/>
      <c r="O21" s="130"/>
      <c r="P21" s="113">
        <v>18</v>
      </c>
      <c r="Q21" s="130"/>
      <c r="R21" s="113"/>
      <c r="S21" s="130"/>
      <c r="T21" s="113"/>
      <c r="U21" s="130"/>
      <c r="V21" s="113"/>
      <c r="W21" s="130"/>
      <c r="X21" s="113"/>
      <c r="Y21" s="130"/>
    </row>
    <row r="22" spans="1:29" ht="15.75" thickBot="1" x14ac:dyDescent="0.3">
      <c r="A22" s="68" t="s">
        <v>128</v>
      </c>
      <c r="B22" s="127" t="s">
        <v>235</v>
      </c>
      <c r="C22" s="128" t="s">
        <v>310</v>
      </c>
      <c r="D22" s="129"/>
      <c r="E22" s="129">
        <v>6</v>
      </c>
      <c r="F22" s="104">
        <f>SUM(G22:M22)</f>
        <v>18</v>
      </c>
      <c r="G22" s="113">
        <f>N22+P22+R22+T22+V22+X22</f>
        <v>18</v>
      </c>
      <c r="H22" s="114"/>
      <c r="I22" s="114"/>
      <c r="J22" s="114"/>
      <c r="K22" s="114"/>
      <c r="L22" s="114"/>
      <c r="M22" s="114"/>
      <c r="N22" s="113"/>
      <c r="O22" s="130"/>
      <c r="P22" s="113"/>
      <c r="Q22" s="130"/>
      <c r="R22" s="113"/>
      <c r="S22" s="130"/>
      <c r="T22" s="113"/>
      <c r="U22" s="130"/>
      <c r="V22" s="113"/>
      <c r="W22" s="130"/>
      <c r="X22" s="113">
        <v>18</v>
      </c>
      <c r="Y22" s="130"/>
    </row>
    <row r="23" spans="1:29" ht="16.5" thickTop="1" thickBot="1" x14ac:dyDescent="0.3">
      <c r="A23" s="205" t="s">
        <v>16</v>
      </c>
      <c r="B23" s="119"/>
      <c r="C23" s="120"/>
      <c r="D23" s="121"/>
      <c r="E23" s="121"/>
      <c r="F23" s="122">
        <f>SUM(F21:F22)</f>
        <v>36</v>
      </c>
      <c r="G23" s="122">
        <f t="shared" ref="G23:Y23" si="1">SUM(G21:G22)</f>
        <v>36</v>
      </c>
      <c r="H23" s="122">
        <f t="shared" si="1"/>
        <v>0</v>
      </c>
      <c r="I23" s="122">
        <f t="shared" si="1"/>
        <v>0</v>
      </c>
      <c r="J23" s="122">
        <f t="shared" si="1"/>
        <v>0</v>
      </c>
      <c r="K23" s="122">
        <f t="shared" si="1"/>
        <v>0</v>
      </c>
      <c r="L23" s="122">
        <f t="shared" si="1"/>
        <v>0</v>
      </c>
      <c r="M23" s="122">
        <f t="shared" si="1"/>
        <v>0</v>
      </c>
      <c r="N23" s="122">
        <f t="shared" si="1"/>
        <v>0</v>
      </c>
      <c r="O23" s="122">
        <f t="shared" si="1"/>
        <v>0</v>
      </c>
      <c r="P23" s="122">
        <f t="shared" si="1"/>
        <v>18</v>
      </c>
      <c r="Q23" s="122">
        <f t="shared" si="1"/>
        <v>0</v>
      </c>
      <c r="R23" s="122">
        <f t="shared" si="1"/>
        <v>0</v>
      </c>
      <c r="S23" s="122">
        <f t="shared" si="1"/>
        <v>0</v>
      </c>
      <c r="T23" s="122">
        <f t="shared" si="1"/>
        <v>0</v>
      </c>
      <c r="U23" s="122">
        <f t="shared" si="1"/>
        <v>0</v>
      </c>
      <c r="V23" s="122">
        <f t="shared" si="1"/>
        <v>0</v>
      </c>
      <c r="W23" s="122">
        <f t="shared" si="1"/>
        <v>0</v>
      </c>
      <c r="X23" s="122">
        <f t="shared" si="1"/>
        <v>18</v>
      </c>
      <c r="Y23" s="122">
        <f t="shared" si="1"/>
        <v>0</v>
      </c>
    </row>
    <row r="24" spans="1:29" s="170" customFormat="1" ht="16.5" thickTop="1" thickBot="1" x14ac:dyDescent="0.3">
      <c r="A24" s="222" t="s">
        <v>249</v>
      </c>
      <c r="B24" s="223"/>
      <c r="C24" s="223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9"/>
    </row>
    <row r="25" spans="1:29" ht="15.75" thickTop="1" x14ac:dyDescent="0.25">
      <c r="A25" s="68" t="s">
        <v>254</v>
      </c>
      <c r="B25" s="127" t="s">
        <v>38</v>
      </c>
      <c r="C25" s="128" t="s">
        <v>163</v>
      </c>
      <c r="D25" s="129">
        <v>1</v>
      </c>
      <c r="E25" s="129"/>
      <c r="F25" s="129">
        <f>G25+H25</f>
        <v>36</v>
      </c>
      <c r="G25" s="113">
        <f t="shared" ref="G25:H30" si="2">N25+P25+R25+T25+V25+X25</f>
        <v>18</v>
      </c>
      <c r="H25" s="114">
        <f t="shared" si="2"/>
        <v>18</v>
      </c>
      <c r="I25" s="114"/>
      <c r="J25" s="114"/>
      <c r="K25" s="114"/>
      <c r="L25" s="114"/>
      <c r="M25" s="114"/>
      <c r="N25" s="113">
        <v>18</v>
      </c>
      <c r="O25" s="130">
        <v>18</v>
      </c>
      <c r="P25" s="113"/>
      <c r="Q25" s="130"/>
      <c r="R25" s="113"/>
      <c r="S25" s="130"/>
      <c r="T25" s="113"/>
      <c r="U25" s="130"/>
      <c r="V25" s="113"/>
      <c r="W25" s="130"/>
      <c r="X25" s="113"/>
      <c r="Y25" s="130"/>
    </row>
    <row r="26" spans="1:29" x14ac:dyDescent="0.25">
      <c r="A26" s="68" t="s">
        <v>255</v>
      </c>
      <c r="B26" s="127" t="s">
        <v>40</v>
      </c>
      <c r="C26" s="128" t="s">
        <v>164</v>
      </c>
      <c r="D26" s="129">
        <v>1</v>
      </c>
      <c r="E26" s="129"/>
      <c r="F26" s="129">
        <f t="shared" ref="F26:F30" si="3">G26+H26</f>
        <v>36</v>
      </c>
      <c r="G26" s="113">
        <f t="shared" si="2"/>
        <v>18</v>
      </c>
      <c r="H26" s="114">
        <f t="shared" si="2"/>
        <v>18</v>
      </c>
      <c r="I26" s="107"/>
      <c r="J26" s="114"/>
      <c r="K26" s="114"/>
      <c r="L26" s="114"/>
      <c r="M26" s="114"/>
      <c r="N26" s="113">
        <v>18</v>
      </c>
      <c r="O26" s="130">
        <v>18</v>
      </c>
      <c r="P26" s="113"/>
      <c r="Q26" s="130"/>
      <c r="R26" s="113"/>
      <c r="S26" s="130"/>
      <c r="T26" s="113"/>
      <c r="U26" s="130"/>
      <c r="V26" s="113"/>
      <c r="W26" s="130"/>
      <c r="X26" s="113"/>
      <c r="Y26" s="130"/>
    </row>
    <row r="27" spans="1:29" x14ac:dyDescent="0.25">
      <c r="A27" s="68" t="s">
        <v>267</v>
      </c>
      <c r="B27" s="127" t="s">
        <v>42</v>
      </c>
      <c r="C27" s="128" t="s">
        <v>165</v>
      </c>
      <c r="D27" s="129">
        <v>2</v>
      </c>
      <c r="E27" s="129"/>
      <c r="F27" s="129">
        <f t="shared" si="3"/>
        <v>36</v>
      </c>
      <c r="G27" s="113">
        <f t="shared" si="2"/>
        <v>18</v>
      </c>
      <c r="H27" s="114">
        <f t="shared" si="2"/>
        <v>18</v>
      </c>
      <c r="I27" s="107"/>
      <c r="J27" s="114"/>
      <c r="K27" s="114"/>
      <c r="L27" s="114"/>
      <c r="M27" s="114"/>
      <c r="N27" s="113"/>
      <c r="O27" s="130"/>
      <c r="P27" s="113">
        <v>18</v>
      </c>
      <c r="Q27" s="130">
        <v>18</v>
      </c>
      <c r="R27" s="113"/>
      <c r="S27" s="130"/>
      <c r="T27" s="113"/>
      <c r="U27" s="130"/>
      <c r="V27" s="113"/>
      <c r="W27" s="130"/>
      <c r="X27" s="113"/>
      <c r="Y27" s="130"/>
    </row>
    <row r="28" spans="1:29" ht="25.5" customHeight="1" x14ac:dyDescent="0.25">
      <c r="A28" s="68" t="s">
        <v>268</v>
      </c>
      <c r="B28" s="131" t="s">
        <v>44</v>
      </c>
      <c r="C28" s="210" t="s">
        <v>166</v>
      </c>
      <c r="D28" s="104">
        <v>1</v>
      </c>
      <c r="E28" s="104"/>
      <c r="F28" s="129">
        <f t="shared" si="3"/>
        <v>36</v>
      </c>
      <c r="G28" s="113">
        <f t="shared" si="2"/>
        <v>18</v>
      </c>
      <c r="H28" s="114">
        <f t="shared" si="2"/>
        <v>18</v>
      </c>
      <c r="I28" s="107"/>
      <c r="J28" s="106"/>
      <c r="K28" s="106"/>
      <c r="L28" s="106"/>
      <c r="M28" s="106"/>
      <c r="N28" s="105">
        <v>18</v>
      </c>
      <c r="O28" s="108">
        <v>18</v>
      </c>
      <c r="P28" s="105"/>
      <c r="Q28" s="108"/>
      <c r="R28" s="105"/>
      <c r="S28" s="108"/>
      <c r="T28" s="105"/>
      <c r="U28" s="108"/>
      <c r="V28" s="105"/>
      <c r="W28" s="108"/>
      <c r="X28" s="105"/>
      <c r="Y28" s="108"/>
    </row>
    <row r="29" spans="1:29" ht="24" customHeight="1" x14ac:dyDescent="0.25">
      <c r="A29" s="68" t="s">
        <v>269</v>
      </c>
      <c r="B29" s="131" t="s">
        <v>167</v>
      </c>
      <c r="C29" s="163" t="s">
        <v>168</v>
      </c>
      <c r="D29" s="104">
        <v>2</v>
      </c>
      <c r="E29" s="133"/>
      <c r="F29" s="129">
        <f t="shared" si="3"/>
        <v>18</v>
      </c>
      <c r="G29" s="113">
        <f t="shared" si="2"/>
        <v>18</v>
      </c>
      <c r="H29" s="114">
        <f t="shared" si="2"/>
        <v>0</v>
      </c>
      <c r="I29" s="107"/>
      <c r="J29" s="106"/>
      <c r="K29" s="106"/>
      <c r="L29" s="106"/>
      <c r="M29" s="106"/>
      <c r="N29" s="105"/>
      <c r="O29" s="108"/>
      <c r="P29" s="105">
        <v>18</v>
      </c>
      <c r="Q29" s="108"/>
      <c r="R29" s="105"/>
      <c r="S29" s="108"/>
      <c r="T29" s="105"/>
      <c r="U29" s="108"/>
      <c r="V29" s="105"/>
      <c r="W29" s="108"/>
      <c r="X29" s="105"/>
      <c r="Y29" s="108"/>
    </row>
    <row r="30" spans="1:29" ht="27.75" customHeight="1" thickBot="1" x14ac:dyDescent="0.3">
      <c r="A30" s="68" t="s">
        <v>270</v>
      </c>
      <c r="B30" s="134" t="s">
        <v>169</v>
      </c>
      <c r="C30" s="135" t="s">
        <v>170</v>
      </c>
      <c r="D30" s="136">
        <v>3</v>
      </c>
      <c r="E30" s="136"/>
      <c r="F30" s="129">
        <f t="shared" si="3"/>
        <v>36</v>
      </c>
      <c r="G30" s="113">
        <f t="shared" si="2"/>
        <v>18</v>
      </c>
      <c r="H30" s="114">
        <f t="shared" si="2"/>
        <v>18</v>
      </c>
      <c r="I30" s="118"/>
      <c r="J30" s="118"/>
      <c r="K30" s="118"/>
      <c r="L30" s="118"/>
      <c r="M30" s="118"/>
      <c r="N30" s="137"/>
      <c r="O30" s="138"/>
      <c r="P30" s="116"/>
      <c r="Q30" s="117"/>
      <c r="R30" s="116">
        <v>18</v>
      </c>
      <c r="S30" s="117">
        <v>18</v>
      </c>
      <c r="T30" s="116"/>
      <c r="U30" s="117"/>
      <c r="V30" s="116"/>
      <c r="W30" s="117"/>
      <c r="X30" s="116"/>
      <c r="Y30" s="117"/>
    </row>
    <row r="31" spans="1:29" s="3" customFormat="1" ht="16.5" thickTop="1" thickBot="1" x14ac:dyDescent="0.3">
      <c r="A31" s="224" t="s">
        <v>16</v>
      </c>
      <c r="B31" s="225"/>
      <c r="C31" s="139"/>
      <c r="D31" s="140"/>
      <c r="E31" s="121"/>
      <c r="F31" s="122">
        <f>SUM(F25:F30)</f>
        <v>198</v>
      </c>
      <c r="G31" s="124">
        <f t="shared" ref="G31:Y31" si="4">SUM(G25:G30)</f>
        <v>108</v>
      </c>
      <c r="H31" s="124">
        <f t="shared" si="4"/>
        <v>90</v>
      </c>
      <c r="I31" s="114">
        <f t="shared" si="4"/>
        <v>0</v>
      </c>
      <c r="J31" s="114">
        <f t="shared" si="4"/>
        <v>0</v>
      </c>
      <c r="K31" s="114">
        <f t="shared" si="4"/>
        <v>0</v>
      </c>
      <c r="L31" s="114">
        <f t="shared" si="4"/>
        <v>0</v>
      </c>
      <c r="M31" s="114">
        <f t="shared" si="4"/>
        <v>0</v>
      </c>
      <c r="N31" s="123">
        <f t="shared" si="4"/>
        <v>54</v>
      </c>
      <c r="O31" s="126">
        <f t="shared" si="4"/>
        <v>54</v>
      </c>
      <c r="P31" s="123">
        <f t="shared" si="4"/>
        <v>36</v>
      </c>
      <c r="Q31" s="126">
        <f t="shared" si="4"/>
        <v>18</v>
      </c>
      <c r="R31" s="126">
        <f t="shared" si="4"/>
        <v>18</v>
      </c>
      <c r="S31" s="126">
        <f t="shared" si="4"/>
        <v>18</v>
      </c>
      <c r="T31" s="126">
        <f t="shared" si="4"/>
        <v>0</v>
      </c>
      <c r="U31" s="126">
        <f t="shared" si="4"/>
        <v>0</v>
      </c>
      <c r="V31" s="126">
        <f t="shared" si="4"/>
        <v>0</v>
      </c>
      <c r="W31" s="126">
        <f t="shared" si="4"/>
        <v>0</v>
      </c>
      <c r="X31" s="126">
        <f t="shared" si="4"/>
        <v>0</v>
      </c>
      <c r="Y31" s="126">
        <f t="shared" si="4"/>
        <v>0</v>
      </c>
      <c r="AA31"/>
      <c r="AB31"/>
      <c r="AC31"/>
    </row>
    <row r="32" spans="1:29" s="169" customFormat="1" ht="16.5" thickTop="1" thickBot="1" x14ac:dyDescent="0.3">
      <c r="A32" s="222" t="s">
        <v>250</v>
      </c>
      <c r="B32" s="223"/>
      <c r="C32" s="223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AA32" s="170"/>
      <c r="AB32" s="170"/>
      <c r="AC32" s="170"/>
    </row>
    <row r="33" spans="1:29" s="3" customFormat="1" ht="15.75" thickTop="1" x14ac:dyDescent="0.25">
      <c r="A33" s="69" t="s">
        <v>271</v>
      </c>
      <c r="B33" s="141" t="s">
        <v>50</v>
      </c>
      <c r="C33" s="142" t="s">
        <v>171</v>
      </c>
      <c r="D33" s="143">
        <v>2</v>
      </c>
      <c r="E33" s="107"/>
      <c r="F33" s="129">
        <f>G33+H33</f>
        <v>36</v>
      </c>
      <c r="G33" s="113">
        <f t="shared" ref="G33:G48" si="5">N33+P33+R33+T33+V33+X33</f>
        <v>18</v>
      </c>
      <c r="H33" s="114">
        <f t="shared" ref="H33:H48" si="6">O33+Q33+S33+U33+W33+Y33</f>
        <v>18</v>
      </c>
      <c r="I33" s="114"/>
      <c r="J33" s="114"/>
      <c r="K33" s="144"/>
      <c r="L33" s="144"/>
      <c r="M33" s="145"/>
      <c r="N33" s="146"/>
      <c r="O33" s="147"/>
      <c r="P33" s="113">
        <v>18</v>
      </c>
      <c r="Q33" s="130">
        <v>18</v>
      </c>
      <c r="R33" s="113"/>
      <c r="S33" s="130"/>
      <c r="T33" s="113"/>
      <c r="U33" s="130"/>
      <c r="V33" s="113"/>
      <c r="W33" s="145"/>
      <c r="X33" s="148"/>
      <c r="Y33" s="130"/>
      <c r="AA33"/>
      <c r="AB33"/>
      <c r="AC33"/>
    </row>
    <row r="34" spans="1:29" s="3" customFormat="1" x14ac:dyDescent="0.25">
      <c r="A34" s="68" t="s">
        <v>272</v>
      </c>
      <c r="B34" s="149" t="s">
        <v>52</v>
      </c>
      <c r="C34" s="103" t="s">
        <v>172</v>
      </c>
      <c r="D34" s="104"/>
      <c r="E34" s="150">
        <v>1</v>
      </c>
      <c r="F34" s="129">
        <f t="shared" ref="F34:F48" si="7">G34+H34</f>
        <v>18</v>
      </c>
      <c r="G34" s="113">
        <f t="shared" si="5"/>
        <v>18</v>
      </c>
      <c r="H34" s="114">
        <f t="shared" si="6"/>
        <v>0</v>
      </c>
      <c r="I34" s="106"/>
      <c r="J34" s="106"/>
      <c r="K34" s="151"/>
      <c r="L34" s="151"/>
      <c r="M34" s="108"/>
      <c r="N34" s="105">
        <v>18</v>
      </c>
      <c r="O34" s="152"/>
      <c r="P34" s="105"/>
      <c r="Q34" s="108"/>
      <c r="R34" s="105"/>
      <c r="S34" s="108"/>
      <c r="T34" s="105"/>
      <c r="U34" s="108"/>
      <c r="V34" s="105"/>
      <c r="W34" s="108"/>
      <c r="X34" s="105"/>
      <c r="Y34" s="108"/>
      <c r="AA34"/>
      <c r="AB34"/>
      <c r="AC34"/>
    </row>
    <row r="35" spans="1:29" s="3" customFormat="1" x14ac:dyDescent="0.25">
      <c r="A35" s="69" t="s">
        <v>273</v>
      </c>
      <c r="B35" s="149" t="s">
        <v>54</v>
      </c>
      <c r="C35" s="103" t="s">
        <v>173</v>
      </c>
      <c r="D35" s="104"/>
      <c r="E35" s="150">
        <v>2</v>
      </c>
      <c r="F35" s="129">
        <f t="shared" si="7"/>
        <v>18</v>
      </c>
      <c r="G35" s="113">
        <f t="shared" si="5"/>
        <v>18</v>
      </c>
      <c r="H35" s="114">
        <f t="shared" si="6"/>
        <v>0</v>
      </c>
      <c r="I35" s="106"/>
      <c r="J35" s="106"/>
      <c r="K35" s="151"/>
      <c r="L35" s="151"/>
      <c r="M35" s="108"/>
      <c r="N35" s="105"/>
      <c r="O35" s="152"/>
      <c r="P35" s="105">
        <v>18</v>
      </c>
      <c r="Q35" s="108"/>
      <c r="R35" s="105"/>
      <c r="S35" s="108"/>
      <c r="T35" s="105"/>
      <c r="U35" s="108"/>
      <c r="V35" s="105"/>
      <c r="W35" s="108"/>
      <c r="X35" s="105"/>
      <c r="Y35" s="108"/>
      <c r="AA35"/>
      <c r="AB35"/>
      <c r="AC35"/>
    </row>
    <row r="36" spans="1:29" s="3" customFormat="1" x14ac:dyDescent="0.25">
      <c r="A36" s="68" t="s">
        <v>274</v>
      </c>
      <c r="B36" s="149" t="s">
        <v>56</v>
      </c>
      <c r="C36" s="103" t="s">
        <v>174</v>
      </c>
      <c r="D36" s="104">
        <v>2</v>
      </c>
      <c r="E36" s="150"/>
      <c r="F36" s="129">
        <f t="shared" si="7"/>
        <v>36</v>
      </c>
      <c r="G36" s="113">
        <f t="shared" si="5"/>
        <v>18</v>
      </c>
      <c r="H36" s="114">
        <f t="shared" si="6"/>
        <v>18</v>
      </c>
      <c r="I36" s="106"/>
      <c r="J36" s="106"/>
      <c r="K36" s="151"/>
      <c r="L36" s="151"/>
      <c r="M36" s="108"/>
      <c r="N36" s="105"/>
      <c r="O36" s="152"/>
      <c r="P36" s="105">
        <v>18</v>
      </c>
      <c r="Q36" s="108">
        <v>18</v>
      </c>
      <c r="R36" s="105"/>
      <c r="S36" s="108"/>
      <c r="T36" s="105"/>
      <c r="U36" s="108"/>
      <c r="V36" s="105"/>
      <c r="W36" s="108"/>
      <c r="X36" s="105"/>
      <c r="Y36" s="108"/>
      <c r="AA36"/>
      <c r="AB36"/>
      <c r="AC36"/>
    </row>
    <row r="37" spans="1:29" s="3" customFormat="1" x14ac:dyDescent="0.25">
      <c r="A37" s="69" t="s">
        <v>275</v>
      </c>
      <c r="B37" s="149" t="s">
        <v>58</v>
      </c>
      <c r="C37" s="103" t="s">
        <v>175</v>
      </c>
      <c r="D37" s="104"/>
      <c r="E37" s="150">
        <v>3</v>
      </c>
      <c r="F37" s="129">
        <f t="shared" si="7"/>
        <v>27</v>
      </c>
      <c r="G37" s="113">
        <f t="shared" si="5"/>
        <v>9</v>
      </c>
      <c r="H37" s="114">
        <f t="shared" si="6"/>
        <v>18</v>
      </c>
      <c r="I37" s="106"/>
      <c r="J37" s="106"/>
      <c r="K37" s="151"/>
      <c r="L37" s="151"/>
      <c r="M37" s="108"/>
      <c r="N37" s="105"/>
      <c r="O37" s="152"/>
      <c r="P37" s="105"/>
      <c r="Q37" s="108"/>
      <c r="R37" s="105">
        <v>9</v>
      </c>
      <c r="S37" s="108">
        <v>18</v>
      </c>
      <c r="T37" s="105"/>
      <c r="U37" s="108"/>
      <c r="V37" s="105"/>
      <c r="W37" s="108"/>
      <c r="X37" s="105"/>
      <c r="Y37" s="108"/>
      <c r="AA37"/>
      <c r="AB37"/>
      <c r="AC37"/>
    </row>
    <row r="38" spans="1:29" s="3" customFormat="1" x14ac:dyDescent="0.25">
      <c r="A38" s="68" t="s">
        <v>276</v>
      </c>
      <c r="B38" s="149" t="s">
        <v>60</v>
      </c>
      <c r="C38" s="103" t="s">
        <v>176</v>
      </c>
      <c r="D38" s="104"/>
      <c r="E38" s="150">
        <v>6</v>
      </c>
      <c r="F38" s="129">
        <f t="shared" si="7"/>
        <v>9</v>
      </c>
      <c r="G38" s="113">
        <f t="shared" si="5"/>
        <v>9</v>
      </c>
      <c r="H38" s="114">
        <f t="shared" si="6"/>
        <v>0</v>
      </c>
      <c r="I38" s="106"/>
      <c r="J38" s="106"/>
      <c r="K38" s="151"/>
      <c r="L38" s="151"/>
      <c r="M38" s="108"/>
      <c r="N38" s="105"/>
      <c r="O38" s="152"/>
      <c r="P38" s="105"/>
      <c r="Q38" s="108"/>
      <c r="R38" s="105"/>
      <c r="S38" s="108"/>
      <c r="T38" s="105"/>
      <c r="U38" s="108"/>
      <c r="V38" s="105"/>
      <c r="W38" s="108"/>
      <c r="X38" s="105">
        <v>9</v>
      </c>
      <c r="Y38" s="108"/>
      <c r="AA38"/>
      <c r="AB38"/>
      <c r="AC38"/>
    </row>
    <row r="39" spans="1:29" s="3" customFormat="1" x14ac:dyDescent="0.25">
      <c r="A39" s="69" t="s">
        <v>277</v>
      </c>
      <c r="B39" s="149" t="s">
        <v>62</v>
      </c>
      <c r="C39" s="103" t="s">
        <v>177</v>
      </c>
      <c r="D39" s="104"/>
      <c r="E39" s="150">
        <v>4</v>
      </c>
      <c r="F39" s="129">
        <f t="shared" si="7"/>
        <v>18</v>
      </c>
      <c r="G39" s="113">
        <f t="shared" si="5"/>
        <v>18</v>
      </c>
      <c r="H39" s="114">
        <f t="shared" si="6"/>
        <v>0</v>
      </c>
      <c r="I39" s="106"/>
      <c r="J39" s="106"/>
      <c r="K39" s="151"/>
      <c r="L39" s="151"/>
      <c r="M39" s="108"/>
      <c r="N39" s="105"/>
      <c r="O39" s="152"/>
      <c r="P39" s="105"/>
      <c r="Q39" s="108"/>
      <c r="R39" s="105"/>
      <c r="S39" s="108"/>
      <c r="T39" s="105">
        <v>18</v>
      </c>
      <c r="U39" s="108"/>
      <c r="V39" s="105"/>
      <c r="W39" s="108"/>
      <c r="X39" s="105"/>
      <c r="Y39" s="108"/>
      <c r="AA39"/>
      <c r="AB39"/>
      <c r="AC39"/>
    </row>
    <row r="40" spans="1:29" s="3" customFormat="1" x14ac:dyDescent="0.25">
      <c r="A40" s="68" t="s">
        <v>278</v>
      </c>
      <c r="B40" s="149" t="s">
        <v>64</v>
      </c>
      <c r="C40" s="103" t="s">
        <v>178</v>
      </c>
      <c r="D40" s="104">
        <v>1</v>
      </c>
      <c r="E40" s="150"/>
      <c r="F40" s="129">
        <f>G40+H40</f>
        <v>36</v>
      </c>
      <c r="G40" s="113">
        <f t="shared" si="5"/>
        <v>18</v>
      </c>
      <c r="H40" s="114">
        <f t="shared" si="6"/>
        <v>18</v>
      </c>
      <c r="I40" s="106"/>
      <c r="J40" s="106"/>
      <c r="K40" s="151"/>
      <c r="L40" s="151"/>
      <c r="M40" s="108"/>
      <c r="N40" s="105">
        <v>18</v>
      </c>
      <c r="O40" s="152">
        <v>18</v>
      </c>
      <c r="P40" s="105"/>
      <c r="Q40" s="108"/>
      <c r="R40" s="105"/>
      <c r="S40" s="108"/>
      <c r="T40" s="105"/>
      <c r="U40" s="108"/>
      <c r="V40" s="105"/>
      <c r="W40" s="108"/>
      <c r="X40" s="105"/>
      <c r="Y40" s="108"/>
      <c r="AA40"/>
      <c r="AB40"/>
      <c r="AC40"/>
    </row>
    <row r="41" spans="1:29" s="3" customFormat="1" ht="24.75" customHeight="1" x14ac:dyDescent="0.25">
      <c r="A41" s="69" t="s">
        <v>279</v>
      </c>
      <c r="B41" s="149" t="s">
        <v>179</v>
      </c>
      <c r="C41" s="103" t="s">
        <v>180</v>
      </c>
      <c r="D41" s="104"/>
      <c r="E41" s="104">
        <v>1</v>
      </c>
      <c r="F41" s="129">
        <f>G41+H41</f>
        <v>36</v>
      </c>
      <c r="G41" s="113">
        <f t="shared" si="5"/>
        <v>18</v>
      </c>
      <c r="H41" s="114">
        <f t="shared" si="6"/>
        <v>18</v>
      </c>
      <c r="I41" s="106"/>
      <c r="J41" s="106"/>
      <c r="K41" s="106"/>
      <c r="L41" s="106"/>
      <c r="M41" s="106"/>
      <c r="N41" s="105">
        <v>18</v>
      </c>
      <c r="O41" s="108">
        <v>18</v>
      </c>
      <c r="P41" s="105"/>
      <c r="Q41" s="108"/>
      <c r="R41" s="105"/>
      <c r="S41" s="153"/>
      <c r="T41" s="105"/>
      <c r="U41" s="108"/>
      <c r="V41" s="105"/>
      <c r="W41" s="108"/>
      <c r="X41" s="105"/>
      <c r="Y41" s="108"/>
      <c r="AA41"/>
      <c r="AB41"/>
      <c r="AC41"/>
    </row>
    <row r="42" spans="1:29" s="3" customFormat="1" x14ac:dyDescent="0.25">
      <c r="A42" s="68" t="s">
        <v>280</v>
      </c>
      <c r="B42" s="149" t="s">
        <v>68</v>
      </c>
      <c r="C42" s="103" t="s">
        <v>181</v>
      </c>
      <c r="D42" s="104">
        <v>5</v>
      </c>
      <c r="E42" s="150"/>
      <c r="F42" s="129">
        <f>G42+H42</f>
        <v>36</v>
      </c>
      <c r="G42" s="113">
        <f t="shared" si="5"/>
        <v>18</v>
      </c>
      <c r="H42" s="114">
        <f t="shared" si="6"/>
        <v>18</v>
      </c>
      <c r="I42" s="106"/>
      <c r="J42" s="106"/>
      <c r="K42" s="151"/>
      <c r="L42" s="151"/>
      <c r="M42" s="108"/>
      <c r="N42" s="105"/>
      <c r="O42" s="152"/>
      <c r="P42" s="105"/>
      <c r="Q42" s="108"/>
      <c r="R42" s="105"/>
      <c r="S42" s="108"/>
      <c r="T42" s="105">
        <v>18</v>
      </c>
      <c r="U42" s="108">
        <v>18</v>
      </c>
      <c r="V42" s="105"/>
      <c r="W42" s="108"/>
      <c r="X42" s="105"/>
      <c r="Y42" s="108"/>
      <c r="AA42"/>
      <c r="AB42"/>
      <c r="AC42"/>
    </row>
    <row r="43" spans="1:29" s="3" customFormat="1" x14ac:dyDescent="0.25">
      <c r="A43" s="69" t="s">
        <v>281</v>
      </c>
      <c r="B43" s="149" t="s">
        <v>70</v>
      </c>
      <c r="C43" s="103" t="s">
        <v>182</v>
      </c>
      <c r="D43" s="104"/>
      <c r="E43" s="150">
        <v>6</v>
      </c>
      <c r="F43" s="129">
        <f t="shared" si="7"/>
        <v>9</v>
      </c>
      <c r="G43" s="113">
        <f t="shared" si="5"/>
        <v>9</v>
      </c>
      <c r="H43" s="114">
        <f t="shared" si="6"/>
        <v>0</v>
      </c>
      <c r="I43" s="106"/>
      <c r="J43" s="106"/>
      <c r="K43" s="151"/>
      <c r="L43" s="151"/>
      <c r="M43" s="108"/>
      <c r="N43" s="105"/>
      <c r="O43" s="152"/>
      <c r="P43" s="105"/>
      <c r="Q43" s="108"/>
      <c r="R43" s="105"/>
      <c r="S43" s="108"/>
      <c r="T43" s="105"/>
      <c r="U43" s="108"/>
      <c r="V43" s="105"/>
      <c r="W43" s="108"/>
      <c r="X43" s="105">
        <v>9</v>
      </c>
      <c r="Y43" s="108"/>
      <c r="AA43"/>
      <c r="AB43"/>
      <c r="AC43"/>
    </row>
    <row r="44" spans="1:29" s="3" customFormat="1" x14ac:dyDescent="0.25">
      <c r="A44" s="68" t="s">
        <v>282</v>
      </c>
      <c r="B44" s="149" t="s">
        <v>72</v>
      </c>
      <c r="C44" s="103" t="s">
        <v>183</v>
      </c>
      <c r="D44" s="104">
        <v>6</v>
      </c>
      <c r="E44" s="150"/>
      <c r="F44" s="129">
        <f>G44+H44</f>
        <v>27</v>
      </c>
      <c r="G44" s="113">
        <f t="shared" si="5"/>
        <v>9</v>
      </c>
      <c r="H44" s="114">
        <f t="shared" si="6"/>
        <v>18</v>
      </c>
      <c r="I44" s="106"/>
      <c r="J44" s="106"/>
      <c r="K44" s="151"/>
      <c r="L44" s="151"/>
      <c r="M44" s="108"/>
      <c r="N44" s="105"/>
      <c r="O44" s="152"/>
      <c r="P44" s="105"/>
      <c r="Q44" s="108"/>
      <c r="R44" s="105"/>
      <c r="S44" s="108"/>
      <c r="T44" s="105"/>
      <c r="U44" s="108"/>
      <c r="V44" s="105"/>
      <c r="W44" s="108"/>
      <c r="X44" s="105">
        <v>9</v>
      </c>
      <c r="Y44" s="108">
        <v>18</v>
      </c>
      <c r="AA44"/>
      <c r="AB44"/>
      <c r="AC44"/>
    </row>
    <row r="45" spans="1:29" s="3" customFormat="1" x14ac:dyDescent="0.25">
      <c r="A45" s="69" t="s">
        <v>283</v>
      </c>
      <c r="B45" s="149" t="s">
        <v>74</v>
      </c>
      <c r="C45" s="103" t="s">
        <v>184</v>
      </c>
      <c r="D45" s="104">
        <v>4</v>
      </c>
      <c r="E45" s="150"/>
      <c r="F45" s="129">
        <f t="shared" si="7"/>
        <v>27</v>
      </c>
      <c r="G45" s="113">
        <f t="shared" si="5"/>
        <v>9</v>
      </c>
      <c r="H45" s="114">
        <f t="shared" si="6"/>
        <v>18</v>
      </c>
      <c r="I45" s="106"/>
      <c r="J45" s="106"/>
      <c r="K45" s="151"/>
      <c r="L45" s="151"/>
      <c r="M45" s="108"/>
      <c r="N45" s="105"/>
      <c r="O45" s="152"/>
      <c r="P45" s="105"/>
      <c r="Q45" s="108"/>
      <c r="R45" s="105"/>
      <c r="S45" s="108"/>
      <c r="T45" s="105">
        <v>9</v>
      </c>
      <c r="U45" s="108">
        <v>18</v>
      </c>
      <c r="V45" s="105"/>
      <c r="W45" s="108"/>
      <c r="X45" s="105"/>
      <c r="Y45" s="108"/>
      <c r="AA45"/>
      <c r="AB45"/>
      <c r="AC45"/>
    </row>
    <row r="46" spans="1:29" s="3" customFormat="1" ht="25.5" x14ac:dyDescent="0.25">
      <c r="A46" s="68" t="s">
        <v>284</v>
      </c>
      <c r="B46" s="154" t="s">
        <v>185</v>
      </c>
      <c r="C46" s="103" t="s">
        <v>186</v>
      </c>
      <c r="D46" s="104">
        <v>5</v>
      </c>
      <c r="E46" s="150"/>
      <c r="F46" s="129">
        <f>G46+H46</f>
        <v>27</v>
      </c>
      <c r="G46" s="113">
        <f t="shared" si="5"/>
        <v>9</v>
      </c>
      <c r="H46" s="114">
        <f t="shared" si="6"/>
        <v>18</v>
      </c>
      <c r="I46" s="106"/>
      <c r="J46" s="106"/>
      <c r="K46" s="151"/>
      <c r="L46" s="151"/>
      <c r="M46" s="117"/>
      <c r="N46" s="105"/>
      <c r="O46" s="152"/>
      <c r="P46" s="105"/>
      <c r="Q46" s="108"/>
      <c r="R46" s="105"/>
      <c r="S46" s="108"/>
      <c r="T46" s="105"/>
      <c r="U46" s="108"/>
      <c r="V46" s="105">
        <v>9</v>
      </c>
      <c r="W46" s="108">
        <v>18</v>
      </c>
      <c r="X46" s="105"/>
      <c r="Y46" s="108"/>
      <c r="AA46"/>
      <c r="AB46"/>
      <c r="AC46"/>
    </row>
    <row r="47" spans="1:29" s="3" customFormat="1" ht="18" customHeight="1" x14ac:dyDescent="0.25">
      <c r="A47" s="69" t="s">
        <v>285</v>
      </c>
      <c r="B47" s="154" t="s">
        <v>78</v>
      </c>
      <c r="C47" s="103" t="s">
        <v>187</v>
      </c>
      <c r="D47" s="104"/>
      <c r="E47" s="150">
        <v>4</v>
      </c>
      <c r="F47" s="129">
        <f t="shared" si="7"/>
        <v>18</v>
      </c>
      <c r="G47" s="113">
        <f t="shared" si="5"/>
        <v>0</v>
      </c>
      <c r="H47" s="114">
        <f t="shared" si="6"/>
        <v>18</v>
      </c>
      <c r="I47" s="106"/>
      <c r="J47" s="106"/>
      <c r="K47" s="151"/>
      <c r="L47" s="151"/>
      <c r="M47" s="108"/>
      <c r="N47" s="105"/>
      <c r="O47" s="152"/>
      <c r="P47" s="105"/>
      <c r="Q47" s="108"/>
      <c r="R47" s="105"/>
      <c r="S47" s="108"/>
      <c r="T47" s="105"/>
      <c r="U47" s="108">
        <v>18</v>
      </c>
      <c r="V47" s="105"/>
      <c r="W47" s="108"/>
      <c r="X47" s="105"/>
      <c r="Y47" s="108"/>
      <c r="AA47"/>
      <c r="AB47"/>
      <c r="AC47"/>
    </row>
    <row r="48" spans="1:29" s="3" customFormat="1" ht="26.25" thickBot="1" x14ac:dyDescent="0.3">
      <c r="A48" s="68" t="s">
        <v>286</v>
      </c>
      <c r="B48" s="154" t="s">
        <v>80</v>
      </c>
      <c r="C48" s="103" t="s">
        <v>188</v>
      </c>
      <c r="D48" s="104"/>
      <c r="E48" s="150">
        <v>3</v>
      </c>
      <c r="F48" s="129">
        <f t="shared" si="7"/>
        <v>9</v>
      </c>
      <c r="G48" s="113">
        <f t="shared" si="5"/>
        <v>0</v>
      </c>
      <c r="H48" s="114">
        <f t="shared" si="6"/>
        <v>9</v>
      </c>
      <c r="I48" s="106"/>
      <c r="J48" s="106"/>
      <c r="K48" s="151"/>
      <c r="L48" s="151"/>
      <c r="M48" s="117"/>
      <c r="N48" s="105"/>
      <c r="O48" s="152"/>
      <c r="P48" s="105"/>
      <c r="Q48" s="108"/>
      <c r="R48" s="105"/>
      <c r="S48" s="108">
        <v>9</v>
      </c>
      <c r="T48" s="105"/>
      <c r="U48" s="108"/>
      <c r="V48" s="105"/>
      <c r="W48" s="108"/>
      <c r="X48" s="105"/>
      <c r="Y48" s="108"/>
      <c r="AA48"/>
      <c r="AB48"/>
      <c r="AC48"/>
    </row>
    <row r="49" spans="1:29" s="3" customFormat="1" ht="16.5" thickTop="1" thickBot="1" x14ac:dyDescent="0.3">
      <c r="A49" s="224" t="s">
        <v>16</v>
      </c>
      <c r="B49" s="225"/>
      <c r="C49" s="120"/>
      <c r="D49" s="155"/>
      <c r="E49" s="155"/>
      <c r="F49" s="156">
        <f t="shared" ref="F49:Y49" si="8">SUM(F33:F48)</f>
        <v>387</v>
      </c>
      <c r="G49" s="156">
        <f t="shared" si="8"/>
        <v>198</v>
      </c>
      <c r="H49" s="156">
        <f t="shared" si="8"/>
        <v>189</v>
      </c>
      <c r="I49" s="156">
        <f t="shared" si="8"/>
        <v>0</v>
      </c>
      <c r="J49" s="156">
        <f t="shared" si="8"/>
        <v>0</v>
      </c>
      <c r="K49" s="156">
        <f t="shared" si="8"/>
        <v>0</v>
      </c>
      <c r="L49" s="156">
        <f t="shared" si="8"/>
        <v>0</v>
      </c>
      <c r="M49" s="156">
        <f t="shared" si="8"/>
        <v>0</v>
      </c>
      <c r="N49" s="77">
        <f t="shared" si="8"/>
        <v>54</v>
      </c>
      <c r="O49" s="157">
        <f t="shared" si="8"/>
        <v>36</v>
      </c>
      <c r="P49" s="77">
        <f t="shared" si="8"/>
        <v>54</v>
      </c>
      <c r="Q49" s="157">
        <f t="shared" si="8"/>
        <v>36</v>
      </c>
      <c r="R49" s="157">
        <f t="shared" si="8"/>
        <v>9</v>
      </c>
      <c r="S49" s="77">
        <f t="shared" si="8"/>
        <v>27</v>
      </c>
      <c r="T49" s="157">
        <f t="shared" si="8"/>
        <v>45</v>
      </c>
      <c r="U49" s="77">
        <f t="shared" si="8"/>
        <v>54</v>
      </c>
      <c r="V49" s="77">
        <f t="shared" si="8"/>
        <v>9</v>
      </c>
      <c r="W49" s="157">
        <f t="shared" si="8"/>
        <v>18</v>
      </c>
      <c r="X49" s="77">
        <f t="shared" si="8"/>
        <v>27</v>
      </c>
      <c r="Y49" s="157">
        <f t="shared" si="8"/>
        <v>18</v>
      </c>
      <c r="AA49"/>
      <c r="AB49"/>
      <c r="AC49"/>
    </row>
    <row r="50" spans="1:29" s="169" customFormat="1" ht="16.5" thickTop="1" thickBot="1" x14ac:dyDescent="0.3">
      <c r="A50" s="222" t="s">
        <v>251</v>
      </c>
      <c r="B50" s="223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AA50" s="170"/>
      <c r="AB50" s="170"/>
      <c r="AC50" s="170"/>
    </row>
    <row r="51" spans="1:29" s="3" customFormat="1" ht="15.75" thickTop="1" x14ac:dyDescent="0.25">
      <c r="A51" s="68" t="s">
        <v>287</v>
      </c>
      <c r="B51" s="158" t="s">
        <v>82</v>
      </c>
      <c r="C51" s="103" t="s">
        <v>189</v>
      </c>
      <c r="D51" s="104">
        <v>3</v>
      </c>
      <c r="E51" s="104"/>
      <c r="F51" s="104">
        <f t="shared" ref="F51:F64" si="9">G51+H51</f>
        <v>27</v>
      </c>
      <c r="G51" s="113">
        <f t="shared" ref="G51:G64" si="10">N51+P51+R51+T51+V51+X51</f>
        <v>9</v>
      </c>
      <c r="H51" s="114">
        <f t="shared" ref="H51:H64" si="11">O51+Q51+S51+U51+W51+Y51</f>
        <v>18</v>
      </c>
      <c r="I51" s="106"/>
      <c r="J51" s="106"/>
      <c r="K51" s="106"/>
      <c r="L51" s="106"/>
      <c r="M51" s="106"/>
      <c r="N51" s="105"/>
      <c r="O51" s="108"/>
      <c r="P51" s="159"/>
      <c r="Q51" s="160"/>
      <c r="R51" s="159">
        <v>9</v>
      </c>
      <c r="S51" s="161">
        <v>18</v>
      </c>
      <c r="T51" s="159"/>
      <c r="U51" s="160"/>
      <c r="V51" s="159"/>
      <c r="W51" s="160"/>
      <c r="X51" s="159"/>
      <c r="Y51" s="160"/>
      <c r="AA51"/>
      <c r="AB51"/>
      <c r="AC51"/>
    </row>
    <row r="52" spans="1:29" s="3" customFormat="1" x14ac:dyDescent="0.25">
      <c r="A52" s="68" t="s">
        <v>288</v>
      </c>
      <c r="B52" s="158" t="s">
        <v>84</v>
      </c>
      <c r="C52" s="103" t="s">
        <v>190</v>
      </c>
      <c r="D52" s="104"/>
      <c r="E52" s="104">
        <v>3</v>
      </c>
      <c r="F52" s="104">
        <f t="shared" si="9"/>
        <v>18</v>
      </c>
      <c r="G52" s="113">
        <f t="shared" si="10"/>
        <v>18</v>
      </c>
      <c r="H52" s="114">
        <f t="shared" si="11"/>
        <v>0</v>
      </c>
      <c r="I52" s="106"/>
      <c r="J52" s="106"/>
      <c r="K52" s="106"/>
      <c r="L52" s="106"/>
      <c r="M52" s="106"/>
      <c r="N52" s="105"/>
      <c r="O52" s="108"/>
      <c r="P52" s="159"/>
      <c r="Q52" s="160"/>
      <c r="R52" s="159">
        <v>18</v>
      </c>
      <c r="S52" s="161"/>
      <c r="T52" s="159"/>
      <c r="U52" s="160"/>
      <c r="V52" s="159"/>
      <c r="W52" s="160"/>
      <c r="X52" s="159"/>
      <c r="Y52" s="160"/>
      <c r="AA52"/>
      <c r="AB52"/>
      <c r="AC52"/>
    </row>
    <row r="53" spans="1:29" s="3" customFormat="1" x14ac:dyDescent="0.25">
      <c r="A53" s="68" t="s">
        <v>289</v>
      </c>
      <c r="B53" s="158" t="s">
        <v>86</v>
      </c>
      <c r="C53" s="103" t="s">
        <v>191</v>
      </c>
      <c r="D53" s="104"/>
      <c r="E53" s="104">
        <v>4</v>
      </c>
      <c r="F53" s="104">
        <f t="shared" si="9"/>
        <v>9</v>
      </c>
      <c r="G53" s="113">
        <f t="shared" si="10"/>
        <v>9</v>
      </c>
      <c r="H53" s="114">
        <f t="shared" si="11"/>
        <v>0</v>
      </c>
      <c r="I53" s="106"/>
      <c r="J53" s="106"/>
      <c r="K53" s="106"/>
      <c r="L53" s="106"/>
      <c r="M53" s="106"/>
      <c r="N53" s="105"/>
      <c r="O53" s="108"/>
      <c r="P53" s="159"/>
      <c r="Q53" s="160"/>
      <c r="R53" s="159"/>
      <c r="S53" s="161"/>
      <c r="T53" s="159">
        <v>9</v>
      </c>
      <c r="U53" s="160"/>
      <c r="V53" s="159"/>
      <c r="W53" s="160"/>
      <c r="X53" s="159"/>
      <c r="Y53" s="160"/>
      <c r="AA53"/>
      <c r="AB53"/>
      <c r="AC53"/>
    </row>
    <row r="54" spans="1:29" s="3" customFormat="1" x14ac:dyDescent="0.25">
      <c r="A54" s="68" t="s">
        <v>290</v>
      </c>
      <c r="B54" s="158" t="s">
        <v>88</v>
      </c>
      <c r="C54" s="103" t="s">
        <v>192</v>
      </c>
      <c r="D54" s="104">
        <v>5</v>
      </c>
      <c r="E54" s="104"/>
      <c r="F54" s="104">
        <f t="shared" si="9"/>
        <v>18</v>
      </c>
      <c r="G54" s="113">
        <f t="shared" si="10"/>
        <v>9</v>
      </c>
      <c r="H54" s="114">
        <f t="shared" si="11"/>
        <v>9</v>
      </c>
      <c r="I54" s="106"/>
      <c r="J54" s="106"/>
      <c r="K54" s="106"/>
      <c r="L54" s="106"/>
      <c r="M54" s="106"/>
      <c r="N54" s="105"/>
      <c r="O54" s="108"/>
      <c r="P54" s="159"/>
      <c r="Q54" s="160"/>
      <c r="R54" s="159"/>
      <c r="S54" s="161"/>
      <c r="T54" s="159"/>
      <c r="U54" s="160"/>
      <c r="V54" s="159">
        <v>9</v>
      </c>
      <c r="W54" s="160">
        <v>9</v>
      </c>
      <c r="X54" s="159"/>
      <c r="Y54" s="160"/>
      <c r="AA54"/>
      <c r="AB54"/>
      <c r="AC54"/>
    </row>
    <row r="55" spans="1:29" s="3" customFormat="1" x14ac:dyDescent="0.25">
      <c r="A55" s="68" t="s">
        <v>291</v>
      </c>
      <c r="B55" s="158" t="s">
        <v>90</v>
      </c>
      <c r="C55" s="103" t="s">
        <v>193</v>
      </c>
      <c r="D55" s="104"/>
      <c r="E55" s="104">
        <v>6</v>
      </c>
      <c r="F55" s="104">
        <f t="shared" si="9"/>
        <v>18</v>
      </c>
      <c r="G55" s="113">
        <f t="shared" si="10"/>
        <v>18</v>
      </c>
      <c r="H55" s="114">
        <f t="shared" si="11"/>
        <v>0</v>
      </c>
      <c r="I55" s="106"/>
      <c r="J55" s="106"/>
      <c r="K55" s="106"/>
      <c r="L55" s="106"/>
      <c r="M55" s="106"/>
      <c r="N55" s="105"/>
      <c r="O55" s="108"/>
      <c r="P55" s="159"/>
      <c r="Q55" s="160"/>
      <c r="R55" s="159"/>
      <c r="S55" s="161"/>
      <c r="T55" s="159"/>
      <c r="U55" s="160"/>
      <c r="V55" s="159"/>
      <c r="W55" s="160"/>
      <c r="X55" s="159">
        <v>18</v>
      </c>
      <c r="Y55" s="160"/>
      <c r="AA55"/>
      <c r="AB55"/>
      <c r="AC55"/>
    </row>
    <row r="56" spans="1:29" s="3" customFormat="1" x14ac:dyDescent="0.25">
      <c r="A56" s="68" t="s">
        <v>292</v>
      </c>
      <c r="B56" s="158" t="s">
        <v>92</v>
      </c>
      <c r="C56" s="103" t="s">
        <v>194</v>
      </c>
      <c r="D56" s="104">
        <v>6</v>
      </c>
      <c r="E56" s="104"/>
      <c r="F56" s="104">
        <f t="shared" si="9"/>
        <v>18</v>
      </c>
      <c r="G56" s="113">
        <f t="shared" si="10"/>
        <v>9</v>
      </c>
      <c r="H56" s="114">
        <f t="shared" si="11"/>
        <v>9</v>
      </c>
      <c r="I56" s="106"/>
      <c r="J56" s="106"/>
      <c r="K56" s="106"/>
      <c r="L56" s="106"/>
      <c r="M56" s="106"/>
      <c r="N56" s="105"/>
      <c r="O56" s="108"/>
      <c r="P56" s="159"/>
      <c r="Q56" s="160"/>
      <c r="R56" s="159"/>
      <c r="S56" s="161"/>
      <c r="T56" s="159"/>
      <c r="U56" s="160"/>
      <c r="V56" s="159"/>
      <c r="W56" s="160"/>
      <c r="X56" s="159">
        <v>9</v>
      </c>
      <c r="Y56" s="160">
        <v>9</v>
      </c>
      <c r="AA56"/>
      <c r="AB56"/>
      <c r="AC56"/>
    </row>
    <row r="57" spans="1:29" s="3" customFormat="1" ht="24" customHeight="1" x14ac:dyDescent="0.25">
      <c r="A57" s="68" t="s">
        <v>293</v>
      </c>
      <c r="B57" s="103" t="s">
        <v>195</v>
      </c>
      <c r="C57" s="103" t="s">
        <v>196</v>
      </c>
      <c r="D57" s="104">
        <v>4</v>
      </c>
      <c r="E57" s="104"/>
      <c r="F57" s="104">
        <f t="shared" si="9"/>
        <v>36</v>
      </c>
      <c r="G57" s="113">
        <f t="shared" si="10"/>
        <v>18</v>
      </c>
      <c r="H57" s="114">
        <f t="shared" si="11"/>
        <v>18</v>
      </c>
      <c r="I57" s="106"/>
      <c r="J57" s="106"/>
      <c r="K57" s="106"/>
      <c r="L57" s="106"/>
      <c r="M57" s="106"/>
      <c r="N57" s="105"/>
      <c r="O57" s="108"/>
      <c r="P57" s="159"/>
      <c r="Q57" s="160"/>
      <c r="R57" s="159"/>
      <c r="S57" s="161"/>
      <c r="T57" s="159">
        <v>18</v>
      </c>
      <c r="U57" s="160">
        <v>18</v>
      </c>
      <c r="V57" s="159"/>
      <c r="W57" s="160"/>
      <c r="X57" s="159"/>
      <c r="Y57" s="160"/>
      <c r="AA57"/>
      <c r="AB57"/>
      <c r="AC57"/>
    </row>
    <row r="58" spans="1:29" s="3" customFormat="1" ht="30.75" customHeight="1" x14ac:dyDescent="0.25">
      <c r="A58" s="68" t="s">
        <v>294</v>
      </c>
      <c r="B58" s="103" t="s">
        <v>197</v>
      </c>
      <c r="C58" s="103" t="s">
        <v>198</v>
      </c>
      <c r="D58" s="104">
        <v>3</v>
      </c>
      <c r="E58" s="104"/>
      <c r="F58" s="104">
        <f t="shared" si="9"/>
        <v>36</v>
      </c>
      <c r="G58" s="113">
        <f t="shared" si="10"/>
        <v>18</v>
      </c>
      <c r="H58" s="114">
        <f t="shared" si="11"/>
        <v>18</v>
      </c>
      <c r="I58" s="106"/>
      <c r="J58" s="106"/>
      <c r="K58" s="106"/>
      <c r="L58" s="106"/>
      <c r="M58" s="106"/>
      <c r="N58" s="105"/>
      <c r="O58" s="108"/>
      <c r="P58" s="159"/>
      <c r="Q58" s="160"/>
      <c r="R58" s="159">
        <v>18</v>
      </c>
      <c r="S58" s="161">
        <v>18</v>
      </c>
      <c r="T58" s="159"/>
      <c r="U58" s="160"/>
      <c r="V58" s="159"/>
      <c r="W58" s="160"/>
      <c r="X58" s="159"/>
      <c r="Y58" s="160"/>
      <c r="AA58"/>
      <c r="AB58"/>
      <c r="AC58"/>
    </row>
    <row r="59" spans="1:29" s="3" customFormat="1" ht="25.5" x14ac:dyDescent="0.25">
      <c r="A59" s="68" t="s">
        <v>295</v>
      </c>
      <c r="B59" s="103" t="s">
        <v>98</v>
      </c>
      <c r="C59" s="103" t="s">
        <v>199</v>
      </c>
      <c r="D59" s="104">
        <v>4</v>
      </c>
      <c r="E59" s="104"/>
      <c r="F59" s="104">
        <f t="shared" si="9"/>
        <v>36</v>
      </c>
      <c r="G59" s="113">
        <f t="shared" si="10"/>
        <v>18</v>
      </c>
      <c r="H59" s="114">
        <f t="shared" si="11"/>
        <v>18</v>
      </c>
      <c r="I59" s="106"/>
      <c r="J59" s="106"/>
      <c r="K59" s="106"/>
      <c r="L59" s="106"/>
      <c r="M59" s="106"/>
      <c r="N59" s="105"/>
      <c r="O59" s="108"/>
      <c r="P59" s="159"/>
      <c r="Q59" s="160"/>
      <c r="R59" s="159"/>
      <c r="S59" s="161"/>
      <c r="T59" s="159">
        <v>18</v>
      </c>
      <c r="U59" s="160">
        <v>18</v>
      </c>
      <c r="V59" s="159"/>
      <c r="W59" s="160"/>
      <c r="X59" s="159"/>
      <c r="Y59" s="160"/>
      <c r="AA59"/>
      <c r="AB59"/>
      <c r="AC59"/>
    </row>
    <row r="60" spans="1:29" s="3" customFormat="1" ht="25.5" x14ac:dyDescent="0.25">
      <c r="A60" s="68" t="s">
        <v>296</v>
      </c>
      <c r="B60" s="103" t="s">
        <v>100</v>
      </c>
      <c r="C60" s="103" t="s">
        <v>200</v>
      </c>
      <c r="D60" s="104">
        <v>5</v>
      </c>
      <c r="E60" s="104"/>
      <c r="F60" s="104">
        <f>G60+H60</f>
        <v>27</v>
      </c>
      <c r="G60" s="113">
        <f t="shared" si="10"/>
        <v>9</v>
      </c>
      <c r="H60" s="114">
        <f t="shared" si="11"/>
        <v>18</v>
      </c>
      <c r="I60" s="106"/>
      <c r="J60" s="106"/>
      <c r="K60" s="106"/>
      <c r="L60" s="106"/>
      <c r="M60" s="106"/>
      <c r="N60" s="105"/>
      <c r="O60" s="108"/>
      <c r="P60" s="159"/>
      <c r="Q60" s="160"/>
      <c r="R60" s="159"/>
      <c r="S60" s="161"/>
      <c r="T60" s="159"/>
      <c r="U60" s="160"/>
      <c r="V60" s="159">
        <v>9</v>
      </c>
      <c r="W60" s="160">
        <v>18</v>
      </c>
      <c r="X60" s="159"/>
      <c r="Y60" s="160"/>
      <c r="AA60"/>
      <c r="AB60"/>
      <c r="AC60"/>
    </row>
    <row r="61" spans="1:29" s="3" customFormat="1" x14ac:dyDescent="0.25">
      <c r="A61" s="68" t="s">
        <v>297</v>
      </c>
      <c r="B61" s="103" t="s">
        <v>102</v>
      </c>
      <c r="C61" s="103" t="s">
        <v>201</v>
      </c>
      <c r="D61" s="211"/>
      <c r="E61" s="104">
        <v>6</v>
      </c>
      <c r="F61" s="104">
        <f>G61+H61</f>
        <v>27</v>
      </c>
      <c r="G61" s="113">
        <f t="shared" si="10"/>
        <v>9</v>
      </c>
      <c r="H61" s="114">
        <f t="shared" si="11"/>
        <v>18</v>
      </c>
      <c r="I61" s="106"/>
      <c r="J61" s="106"/>
      <c r="K61" s="106"/>
      <c r="L61" s="106"/>
      <c r="M61" s="106"/>
      <c r="N61" s="105"/>
      <c r="O61" s="108"/>
      <c r="P61" s="159"/>
      <c r="Q61" s="160"/>
      <c r="R61" s="159"/>
      <c r="S61" s="161"/>
      <c r="T61" s="159"/>
      <c r="U61" s="160"/>
      <c r="V61" s="159"/>
      <c r="W61" s="160"/>
      <c r="X61" s="159">
        <v>9</v>
      </c>
      <c r="Y61" s="160">
        <v>18</v>
      </c>
      <c r="AA61"/>
      <c r="AB61"/>
      <c r="AC61"/>
    </row>
    <row r="62" spans="1:29" s="3" customFormat="1" x14ac:dyDescent="0.25">
      <c r="A62" s="68" t="s">
        <v>298</v>
      </c>
      <c r="B62" s="103" t="s">
        <v>104</v>
      </c>
      <c r="C62" s="103" t="s">
        <v>202</v>
      </c>
      <c r="D62" s="104"/>
      <c r="E62" s="104">
        <v>5</v>
      </c>
      <c r="F62" s="104">
        <f t="shared" si="9"/>
        <v>18</v>
      </c>
      <c r="G62" s="113">
        <f t="shared" si="10"/>
        <v>18</v>
      </c>
      <c r="H62" s="114">
        <f t="shared" si="11"/>
        <v>0</v>
      </c>
      <c r="I62" s="106"/>
      <c r="J62" s="106"/>
      <c r="K62" s="106"/>
      <c r="L62" s="106"/>
      <c r="M62" s="106"/>
      <c r="N62" s="105"/>
      <c r="O62" s="108"/>
      <c r="P62" s="159"/>
      <c r="Q62" s="160"/>
      <c r="R62" s="159"/>
      <c r="S62" s="161"/>
      <c r="T62" s="159"/>
      <c r="U62" s="160"/>
      <c r="V62" s="159">
        <v>18</v>
      </c>
      <c r="W62" s="160"/>
      <c r="X62" s="159"/>
      <c r="Y62" s="160"/>
      <c r="AA62"/>
      <c r="AB62"/>
      <c r="AC62"/>
    </row>
    <row r="63" spans="1:29" x14ac:dyDescent="0.25">
      <c r="A63" s="68" t="s">
        <v>299</v>
      </c>
      <c r="B63" s="103" t="s">
        <v>106</v>
      </c>
      <c r="C63" s="103" t="s">
        <v>203</v>
      </c>
      <c r="D63" s="104"/>
      <c r="E63" s="104">
        <v>6</v>
      </c>
      <c r="F63" s="104">
        <f t="shared" si="9"/>
        <v>18</v>
      </c>
      <c r="G63" s="113">
        <f t="shared" si="10"/>
        <v>0</v>
      </c>
      <c r="H63" s="114">
        <f t="shared" si="11"/>
        <v>18</v>
      </c>
      <c r="I63" s="106"/>
      <c r="J63" s="106"/>
      <c r="K63" s="106"/>
      <c r="L63" s="106"/>
      <c r="M63" s="106"/>
      <c r="N63" s="105"/>
      <c r="O63" s="108"/>
      <c r="P63" s="159"/>
      <c r="Q63" s="160"/>
      <c r="R63" s="159"/>
      <c r="S63" s="161"/>
      <c r="T63" s="159"/>
      <c r="U63" s="160"/>
      <c r="V63" s="159"/>
      <c r="W63" s="160"/>
      <c r="X63" s="159"/>
      <c r="Y63" s="160">
        <v>18</v>
      </c>
    </row>
    <row r="64" spans="1:29" ht="25.5" x14ac:dyDescent="0.25">
      <c r="A64" s="68" t="s">
        <v>300</v>
      </c>
      <c r="B64" s="103" t="s">
        <v>108</v>
      </c>
      <c r="C64" s="103" t="s">
        <v>204</v>
      </c>
      <c r="D64" s="104"/>
      <c r="E64" s="104">
        <v>5</v>
      </c>
      <c r="F64" s="104">
        <f t="shared" si="9"/>
        <v>18</v>
      </c>
      <c r="G64" s="113">
        <f t="shared" si="10"/>
        <v>18</v>
      </c>
      <c r="H64" s="114">
        <f t="shared" si="11"/>
        <v>0</v>
      </c>
      <c r="I64" s="106"/>
      <c r="J64" s="106"/>
      <c r="K64" s="106"/>
      <c r="L64" s="106"/>
      <c r="M64" s="106"/>
      <c r="N64" s="105"/>
      <c r="O64" s="108"/>
      <c r="P64" s="159"/>
      <c r="Q64" s="160"/>
      <c r="R64" s="159"/>
      <c r="S64" s="161"/>
      <c r="T64" s="159"/>
      <c r="U64" s="160"/>
      <c r="V64" s="159">
        <v>18</v>
      </c>
      <c r="W64" s="160"/>
      <c r="X64" s="159"/>
      <c r="Y64" s="160"/>
    </row>
    <row r="65" spans="1:27" x14ac:dyDescent="0.25">
      <c r="A65" s="68" t="s">
        <v>301</v>
      </c>
      <c r="B65" s="103" t="s">
        <v>110</v>
      </c>
      <c r="C65" s="103" t="s">
        <v>205</v>
      </c>
      <c r="D65" s="104"/>
      <c r="E65" s="104">
        <v>4</v>
      </c>
      <c r="F65" s="104">
        <f>L65</f>
        <v>18</v>
      </c>
      <c r="G65" s="113">
        <f>N65+P65+R65+T65+V65+X65</f>
        <v>0</v>
      </c>
      <c r="H65" s="114">
        <v>0</v>
      </c>
      <c r="I65" s="106"/>
      <c r="J65" s="106"/>
      <c r="K65" s="106"/>
      <c r="L65" s="106">
        <v>18</v>
      </c>
      <c r="M65" s="106"/>
      <c r="N65" s="105"/>
      <c r="O65" s="108"/>
      <c r="P65" s="159"/>
      <c r="Q65" s="160"/>
      <c r="R65" s="159"/>
      <c r="S65" s="161"/>
      <c r="T65" s="159"/>
      <c r="U65" s="160">
        <v>18</v>
      </c>
      <c r="V65" s="159"/>
      <c r="W65" s="160"/>
      <c r="X65" s="159"/>
      <c r="Y65" s="160"/>
    </row>
    <row r="66" spans="1:27" x14ac:dyDescent="0.25">
      <c r="A66" s="68" t="s">
        <v>302</v>
      </c>
      <c r="B66" s="103" t="s">
        <v>112</v>
      </c>
      <c r="C66" s="103" t="s">
        <v>206</v>
      </c>
      <c r="D66" s="104"/>
      <c r="E66" s="104">
        <v>5</v>
      </c>
      <c r="F66" s="104">
        <f>L66</f>
        <v>18</v>
      </c>
      <c r="G66" s="113">
        <f>N66+P66+R66+T66+V66+X66</f>
        <v>0</v>
      </c>
      <c r="H66" s="114">
        <v>0</v>
      </c>
      <c r="I66" s="106"/>
      <c r="J66" s="106"/>
      <c r="K66" s="106"/>
      <c r="L66" s="106">
        <v>18</v>
      </c>
      <c r="M66" s="106"/>
      <c r="N66" s="105"/>
      <c r="O66" s="108"/>
      <c r="P66" s="159"/>
      <c r="Q66" s="160"/>
      <c r="R66" s="159"/>
      <c r="S66" s="161"/>
      <c r="T66" s="159"/>
      <c r="U66" s="160"/>
      <c r="V66" s="159"/>
      <c r="W66" s="160">
        <v>18</v>
      </c>
      <c r="X66" s="159"/>
      <c r="Y66" s="160"/>
    </row>
    <row r="67" spans="1:27" ht="15.75" thickBot="1" x14ac:dyDescent="0.3">
      <c r="A67" s="68" t="s">
        <v>303</v>
      </c>
      <c r="B67" s="103" t="s">
        <v>114</v>
      </c>
      <c r="C67" s="103" t="s">
        <v>207</v>
      </c>
      <c r="D67" s="104"/>
      <c r="E67" s="104">
        <v>6</v>
      </c>
      <c r="F67" s="104">
        <f>L67</f>
        <v>18</v>
      </c>
      <c r="G67" s="113">
        <f>N67+P67+R67+T67+V67+X67</f>
        <v>0</v>
      </c>
      <c r="H67" s="114">
        <v>0</v>
      </c>
      <c r="I67" s="106"/>
      <c r="J67" s="106"/>
      <c r="K67" s="106"/>
      <c r="L67" s="106">
        <v>18</v>
      </c>
      <c r="M67" s="106"/>
      <c r="N67" s="105"/>
      <c r="O67" s="108"/>
      <c r="P67" s="159"/>
      <c r="Q67" s="160"/>
      <c r="R67" s="159"/>
      <c r="S67" s="161"/>
      <c r="T67" s="159"/>
      <c r="U67" s="160"/>
      <c r="V67" s="159"/>
      <c r="W67" s="160"/>
      <c r="X67" s="159"/>
      <c r="Y67" s="160">
        <v>18</v>
      </c>
    </row>
    <row r="68" spans="1:27" ht="16.5" thickTop="1" thickBot="1" x14ac:dyDescent="0.3">
      <c r="A68" s="224" t="s">
        <v>16</v>
      </c>
      <c r="B68" s="225"/>
      <c r="C68" s="120"/>
      <c r="D68" s="121"/>
      <c r="E68" s="121"/>
      <c r="F68" s="122">
        <f>SUM(F51:F67)</f>
        <v>378</v>
      </c>
      <c r="G68" s="122">
        <f t="shared" ref="G68:Y68" si="12">SUM(G51:G67)</f>
        <v>180</v>
      </c>
      <c r="H68" s="122">
        <f t="shared" si="12"/>
        <v>144</v>
      </c>
      <c r="I68" s="122">
        <f t="shared" si="12"/>
        <v>0</v>
      </c>
      <c r="J68" s="122">
        <f t="shared" si="12"/>
        <v>0</v>
      </c>
      <c r="K68" s="122">
        <f t="shared" si="12"/>
        <v>0</v>
      </c>
      <c r="L68" s="122">
        <f t="shared" si="12"/>
        <v>54</v>
      </c>
      <c r="M68" s="122">
        <f t="shared" si="12"/>
        <v>0</v>
      </c>
      <c r="N68" s="122">
        <f t="shared" si="12"/>
        <v>0</v>
      </c>
      <c r="O68" s="122">
        <f t="shared" si="12"/>
        <v>0</v>
      </c>
      <c r="P68" s="122">
        <f t="shared" si="12"/>
        <v>0</v>
      </c>
      <c r="Q68" s="122">
        <f t="shared" si="12"/>
        <v>0</v>
      </c>
      <c r="R68" s="122">
        <f t="shared" si="12"/>
        <v>45</v>
      </c>
      <c r="S68" s="122">
        <f t="shared" si="12"/>
        <v>36</v>
      </c>
      <c r="T68" s="122">
        <f t="shared" si="12"/>
        <v>45</v>
      </c>
      <c r="U68" s="122">
        <f t="shared" si="12"/>
        <v>54</v>
      </c>
      <c r="V68" s="122">
        <f t="shared" si="12"/>
        <v>54</v>
      </c>
      <c r="W68" s="122">
        <f t="shared" si="12"/>
        <v>45</v>
      </c>
      <c r="X68" s="122">
        <f t="shared" si="12"/>
        <v>36</v>
      </c>
      <c r="Y68" s="122">
        <f t="shared" si="12"/>
        <v>63</v>
      </c>
    </row>
    <row r="69" spans="1:27" s="170" customFormat="1" ht="16.5" thickTop="1" thickBot="1" x14ac:dyDescent="0.3">
      <c r="A69" s="222" t="s">
        <v>252</v>
      </c>
      <c r="B69" s="223"/>
      <c r="C69" s="223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9"/>
    </row>
    <row r="70" spans="1:27" s="3" customFormat="1" ht="15.75" thickTop="1" x14ac:dyDescent="0.25">
      <c r="A70" s="68" t="s">
        <v>287</v>
      </c>
      <c r="B70" s="158" t="s">
        <v>116</v>
      </c>
      <c r="C70" s="103" t="s">
        <v>208</v>
      </c>
      <c r="D70" s="173"/>
      <c r="E70" s="173">
        <v>4</v>
      </c>
      <c r="F70" s="104">
        <f t="shared" ref="F70:F85" si="13">G70+H70</f>
        <v>36</v>
      </c>
      <c r="G70" s="113">
        <f t="shared" ref="G70:G85" si="14">N70+P70+R70+T70+V70+X70</f>
        <v>18</v>
      </c>
      <c r="H70" s="114">
        <f t="shared" ref="H70:H85" si="15">O70+Q70+S70+U70+W70+Y70</f>
        <v>18</v>
      </c>
      <c r="I70" s="106"/>
      <c r="J70" s="106"/>
      <c r="K70" s="106"/>
      <c r="L70" s="106"/>
      <c r="M70" s="106"/>
      <c r="N70" s="105"/>
      <c r="O70" s="108"/>
      <c r="P70" s="105"/>
      <c r="Q70" s="108"/>
      <c r="R70" s="105"/>
      <c r="S70" s="153"/>
      <c r="T70" s="105">
        <v>18</v>
      </c>
      <c r="U70" s="108">
        <v>18</v>
      </c>
      <c r="V70" s="105"/>
      <c r="W70" s="108"/>
      <c r="X70" s="105"/>
      <c r="Y70" s="108"/>
      <c r="AA70"/>
    </row>
    <row r="71" spans="1:27" s="3" customFormat="1" x14ac:dyDescent="0.25">
      <c r="A71" s="68" t="s">
        <v>288</v>
      </c>
      <c r="B71" s="158" t="s">
        <v>118</v>
      </c>
      <c r="C71" s="103" t="s">
        <v>209</v>
      </c>
      <c r="D71" s="173">
        <v>3</v>
      </c>
      <c r="E71" s="174"/>
      <c r="F71" s="104">
        <f t="shared" si="13"/>
        <v>9</v>
      </c>
      <c r="G71" s="113">
        <f t="shared" si="14"/>
        <v>9</v>
      </c>
      <c r="H71" s="114">
        <f t="shared" si="15"/>
        <v>0</v>
      </c>
      <c r="I71" s="106"/>
      <c r="J71" s="106"/>
      <c r="K71" s="106"/>
      <c r="L71" s="106"/>
      <c r="M71" s="106"/>
      <c r="N71" s="105"/>
      <c r="O71" s="108"/>
      <c r="P71" s="105"/>
      <c r="Q71" s="108"/>
      <c r="R71" s="105">
        <v>9</v>
      </c>
      <c r="S71" s="153"/>
      <c r="T71" s="105"/>
      <c r="U71" s="108"/>
      <c r="V71" s="105"/>
      <c r="W71" s="108"/>
      <c r="X71" s="105"/>
      <c r="Y71" s="108"/>
      <c r="AA71"/>
    </row>
    <row r="72" spans="1:27" s="3" customFormat="1" x14ac:dyDescent="0.25">
      <c r="A72" s="68" t="s">
        <v>289</v>
      </c>
      <c r="B72" s="158" t="s">
        <v>121</v>
      </c>
      <c r="C72" s="103" t="s">
        <v>210</v>
      </c>
      <c r="D72" s="173">
        <v>4</v>
      </c>
      <c r="E72" s="173"/>
      <c r="F72" s="104">
        <f t="shared" si="13"/>
        <v>27</v>
      </c>
      <c r="G72" s="113">
        <f t="shared" si="14"/>
        <v>9</v>
      </c>
      <c r="H72" s="114">
        <f t="shared" si="15"/>
        <v>18</v>
      </c>
      <c r="I72" s="106"/>
      <c r="J72" s="106"/>
      <c r="K72" s="106"/>
      <c r="L72" s="106"/>
      <c r="M72" s="106"/>
      <c r="N72" s="105"/>
      <c r="O72" s="108"/>
      <c r="P72" s="105"/>
      <c r="Q72" s="108"/>
      <c r="R72" s="105"/>
      <c r="S72" s="153"/>
      <c r="T72" s="105">
        <v>9</v>
      </c>
      <c r="U72" s="108">
        <v>18</v>
      </c>
      <c r="V72" s="105"/>
      <c r="W72" s="108"/>
      <c r="X72" s="105"/>
      <c r="Y72" s="108"/>
      <c r="AA72"/>
    </row>
    <row r="73" spans="1:27" s="3" customFormat="1" x14ac:dyDescent="0.25">
      <c r="A73" s="68" t="s">
        <v>290</v>
      </c>
      <c r="B73" s="158" t="s">
        <v>124</v>
      </c>
      <c r="C73" s="103" t="s">
        <v>211</v>
      </c>
      <c r="D73" s="173"/>
      <c r="E73" s="173">
        <v>3</v>
      </c>
      <c r="F73" s="104">
        <f t="shared" si="13"/>
        <v>18</v>
      </c>
      <c r="G73" s="113">
        <f t="shared" si="14"/>
        <v>18</v>
      </c>
      <c r="H73" s="114">
        <f t="shared" si="15"/>
        <v>0</v>
      </c>
      <c r="I73" s="106"/>
      <c r="J73" s="106"/>
      <c r="K73" s="106"/>
      <c r="L73" s="106"/>
      <c r="M73" s="106"/>
      <c r="N73" s="105"/>
      <c r="O73" s="108"/>
      <c r="P73" s="105"/>
      <c r="Q73" s="108"/>
      <c r="R73" s="105">
        <v>18</v>
      </c>
      <c r="S73" s="153"/>
      <c r="T73" s="105"/>
      <c r="U73" s="108"/>
      <c r="V73" s="105"/>
      <c r="W73" s="108"/>
      <c r="X73" s="105"/>
      <c r="Y73" s="108"/>
      <c r="AA73"/>
    </row>
    <row r="74" spans="1:27" s="3" customFormat="1" x14ac:dyDescent="0.25">
      <c r="A74" s="68" t="s">
        <v>291</v>
      </c>
      <c r="B74" s="158" t="s">
        <v>126</v>
      </c>
      <c r="C74" s="103" t="s">
        <v>212</v>
      </c>
      <c r="D74" s="173"/>
      <c r="E74" s="173">
        <v>6</v>
      </c>
      <c r="F74" s="104">
        <f t="shared" si="13"/>
        <v>9</v>
      </c>
      <c r="G74" s="113">
        <f t="shared" si="14"/>
        <v>9</v>
      </c>
      <c r="H74" s="114">
        <f t="shared" si="15"/>
        <v>0</v>
      </c>
      <c r="I74" s="106"/>
      <c r="J74" s="106"/>
      <c r="K74" s="106"/>
      <c r="L74" s="106"/>
      <c r="M74" s="106"/>
      <c r="N74" s="105"/>
      <c r="O74" s="108"/>
      <c r="P74" s="105"/>
      <c r="Q74" s="108"/>
      <c r="R74" s="105"/>
      <c r="S74" s="153"/>
      <c r="T74" s="105"/>
      <c r="U74" s="108"/>
      <c r="V74" s="105"/>
      <c r="W74" s="108"/>
      <c r="X74" s="105">
        <v>9</v>
      </c>
      <c r="Y74" s="108"/>
      <c r="AA74"/>
    </row>
    <row r="75" spans="1:27" s="3" customFormat="1" x14ac:dyDescent="0.25">
      <c r="A75" s="68" t="s">
        <v>292</v>
      </c>
      <c r="B75" s="158" t="s">
        <v>129</v>
      </c>
      <c r="C75" s="103" t="s">
        <v>213</v>
      </c>
      <c r="D75" s="173"/>
      <c r="E75" s="173">
        <v>6</v>
      </c>
      <c r="F75" s="104">
        <f t="shared" si="13"/>
        <v>9</v>
      </c>
      <c r="G75" s="113">
        <f t="shared" si="14"/>
        <v>9</v>
      </c>
      <c r="H75" s="114">
        <f t="shared" si="15"/>
        <v>0</v>
      </c>
      <c r="I75" s="106"/>
      <c r="J75" s="106"/>
      <c r="K75" s="106"/>
      <c r="L75" s="106"/>
      <c r="M75" s="106"/>
      <c r="N75" s="105"/>
      <c r="O75" s="108"/>
      <c r="P75" s="105"/>
      <c r="Q75" s="108"/>
      <c r="R75" s="105"/>
      <c r="S75" s="153"/>
      <c r="T75" s="105"/>
      <c r="U75" s="108"/>
      <c r="V75" s="105"/>
      <c r="W75" s="108"/>
      <c r="X75" s="105">
        <v>9</v>
      </c>
      <c r="Y75" s="108"/>
      <c r="AA75"/>
    </row>
    <row r="76" spans="1:27" s="3" customFormat="1" x14ac:dyDescent="0.25">
      <c r="A76" s="68" t="s">
        <v>293</v>
      </c>
      <c r="B76" s="158" t="s">
        <v>131</v>
      </c>
      <c r="C76" s="103" t="s">
        <v>214</v>
      </c>
      <c r="D76" s="173"/>
      <c r="E76" s="173">
        <v>6</v>
      </c>
      <c r="F76" s="104">
        <f t="shared" si="13"/>
        <v>9</v>
      </c>
      <c r="G76" s="113">
        <f t="shared" si="14"/>
        <v>9</v>
      </c>
      <c r="H76" s="114">
        <f t="shared" si="15"/>
        <v>0</v>
      </c>
      <c r="I76" s="106"/>
      <c r="J76" s="106"/>
      <c r="K76" s="106"/>
      <c r="L76" s="106"/>
      <c r="M76" s="106"/>
      <c r="N76" s="105"/>
      <c r="O76" s="108"/>
      <c r="P76" s="105"/>
      <c r="Q76" s="108"/>
      <c r="R76" s="105"/>
      <c r="S76" s="153"/>
      <c r="T76" s="105"/>
      <c r="U76" s="108"/>
      <c r="V76" s="105"/>
      <c r="W76" s="108"/>
      <c r="X76" s="105">
        <v>9</v>
      </c>
      <c r="Y76" s="108"/>
      <c r="AA76"/>
    </row>
    <row r="77" spans="1:27" s="3" customFormat="1" x14ac:dyDescent="0.25">
      <c r="A77" s="68" t="s">
        <v>294</v>
      </c>
      <c r="B77" s="158" t="s">
        <v>133</v>
      </c>
      <c r="C77" s="103" t="s">
        <v>215</v>
      </c>
      <c r="D77" s="173"/>
      <c r="E77" s="173">
        <v>5</v>
      </c>
      <c r="F77" s="104">
        <f t="shared" si="13"/>
        <v>9</v>
      </c>
      <c r="G77" s="113">
        <f t="shared" si="14"/>
        <v>9</v>
      </c>
      <c r="H77" s="114">
        <f t="shared" si="15"/>
        <v>0</v>
      </c>
      <c r="I77" s="106"/>
      <c r="J77" s="106"/>
      <c r="K77" s="106"/>
      <c r="L77" s="106"/>
      <c r="M77" s="106"/>
      <c r="N77" s="105"/>
      <c r="O77" s="108"/>
      <c r="P77" s="105"/>
      <c r="Q77" s="108"/>
      <c r="R77" s="105"/>
      <c r="S77" s="153"/>
      <c r="T77" s="105"/>
      <c r="U77" s="108"/>
      <c r="V77" s="105">
        <v>9</v>
      </c>
      <c r="W77" s="108"/>
      <c r="X77" s="105"/>
      <c r="Y77" s="108"/>
      <c r="AA77"/>
    </row>
    <row r="78" spans="1:27" s="3" customFormat="1" x14ac:dyDescent="0.25">
      <c r="A78" s="68" t="s">
        <v>295</v>
      </c>
      <c r="B78" s="158" t="s">
        <v>135</v>
      </c>
      <c r="C78" s="103" t="s">
        <v>216</v>
      </c>
      <c r="D78" s="173"/>
      <c r="E78" s="173">
        <v>6</v>
      </c>
      <c r="F78" s="104">
        <f t="shared" si="13"/>
        <v>9</v>
      </c>
      <c r="G78" s="113">
        <f t="shared" si="14"/>
        <v>9</v>
      </c>
      <c r="H78" s="114">
        <f t="shared" si="15"/>
        <v>0</v>
      </c>
      <c r="I78" s="106"/>
      <c r="J78" s="106"/>
      <c r="K78" s="106"/>
      <c r="L78" s="106"/>
      <c r="M78" s="106"/>
      <c r="N78" s="105"/>
      <c r="O78" s="108"/>
      <c r="P78" s="105"/>
      <c r="Q78" s="108"/>
      <c r="R78" s="105"/>
      <c r="S78" s="153"/>
      <c r="T78" s="105"/>
      <c r="U78" s="108"/>
      <c r="V78" s="105"/>
      <c r="W78" s="108"/>
      <c r="X78" s="105">
        <v>9</v>
      </c>
      <c r="Y78" s="108"/>
      <c r="AA78"/>
    </row>
    <row r="79" spans="1:27" s="3" customFormat="1" x14ac:dyDescent="0.25">
      <c r="A79" s="68" t="s">
        <v>296</v>
      </c>
      <c r="B79" s="158" t="s">
        <v>137</v>
      </c>
      <c r="C79" s="103" t="s">
        <v>217</v>
      </c>
      <c r="D79" s="173">
        <v>3</v>
      </c>
      <c r="E79" s="174"/>
      <c r="F79" s="104">
        <f>G79+H79</f>
        <v>36</v>
      </c>
      <c r="G79" s="113">
        <f t="shared" si="14"/>
        <v>18</v>
      </c>
      <c r="H79" s="114">
        <f t="shared" si="15"/>
        <v>18</v>
      </c>
      <c r="I79" s="106"/>
      <c r="J79" s="106"/>
      <c r="K79" s="106"/>
      <c r="L79" s="106"/>
      <c r="M79" s="106"/>
      <c r="N79" s="105"/>
      <c r="O79" s="108"/>
      <c r="P79" s="105"/>
      <c r="Q79" s="108"/>
      <c r="R79" s="105">
        <v>18</v>
      </c>
      <c r="S79" s="153">
        <v>18</v>
      </c>
      <c r="T79" s="105"/>
      <c r="U79" s="108"/>
      <c r="V79" s="105"/>
      <c r="W79" s="108"/>
      <c r="X79" s="105"/>
      <c r="Y79" s="108"/>
      <c r="AA79"/>
    </row>
    <row r="80" spans="1:27" s="3" customFormat="1" x14ac:dyDescent="0.25">
      <c r="A80" s="68" t="s">
        <v>297</v>
      </c>
      <c r="B80" s="158" t="s">
        <v>139</v>
      </c>
      <c r="C80" s="103" t="s">
        <v>218</v>
      </c>
      <c r="D80" s="173">
        <v>5</v>
      </c>
      <c r="E80" s="173"/>
      <c r="F80" s="104">
        <f>G80+H80</f>
        <v>36</v>
      </c>
      <c r="G80" s="113">
        <f t="shared" si="14"/>
        <v>18</v>
      </c>
      <c r="H80" s="114">
        <f t="shared" si="15"/>
        <v>18</v>
      </c>
      <c r="I80" s="106"/>
      <c r="J80" s="106"/>
      <c r="K80" s="106"/>
      <c r="L80" s="106"/>
      <c r="M80" s="106"/>
      <c r="N80" s="105"/>
      <c r="O80" s="108"/>
      <c r="P80" s="105"/>
      <c r="Q80" s="108"/>
      <c r="R80" s="105"/>
      <c r="S80" s="153"/>
      <c r="T80" s="105"/>
      <c r="U80" s="108"/>
      <c r="V80" s="105">
        <v>18</v>
      </c>
      <c r="W80" s="108">
        <v>18</v>
      </c>
      <c r="X80" s="105"/>
      <c r="Y80" s="108"/>
      <c r="AA80"/>
    </row>
    <row r="81" spans="1:29" s="3" customFormat="1" x14ac:dyDescent="0.25">
      <c r="A81" s="68" t="s">
        <v>298</v>
      </c>
      <c r="B81" s="158" t="s">
        <v>142</v>
      </c>
      <c r="C81" s="103" t="s">
        <v>219</v>
      </c>
      <c r="D81" s="173">
        <v>4</v>
      </c>
      <c r="E81" s="173"/>
      <c r="F81" s="104">
        <f t="shared" si="13"/>
        <v>27</v>
      </c>
      <c r="G81" s="113">
        <f t="shared" si="14"/>
        <v>9</v>
      </c>
      <c r="H81" s="114">
        <f t="shared" si="15"/>
        <v>18</v>
      </c>
      <c r="I81" s="106"/>
      <c r="J81" s="106"/>
      <c r="K81" s="106"/>
      <c r="L81" s="106"/>
      <c r="M81" s="106"/>
      <c r="N81" s="105"/>
      <c r="O81" s="108"/>
      <c r="P81" s="105"/>
      <c r="Q81" s="108"/>
      <c r="R81" s="105"/>
      <c r="S81" s="153"/>
      <c r="T81" s="105">
        <v>9</v>
      </c>
      <c r="U81" s="108">
        <v>18</v>
      </c>
      <c r="V81" s="105"/>
      <c r="W81" s="108"/>
      <c r="X81" s="105"/>
      <c r="Y81" s="108"/>
      <c r="AA81"/>
    </row>
    <row r="82" spans="1:29" s="3" customFormat="1" x14ac:dyDescent="0.25">
      <c r="A82" s="68" t="s">
        <v>299</v>
      </c>
      <c r="B82" s="158" t="s">
        <v>144</v>
      </c>
      <c r="C82" s="103" t="s">
        <v>220</v>
      </c>
      <c r="D82" s="173"/>
      <c r="E82" s="173">
        <v>5</v>
      </c>
      <c r="F82" s="104">
        <f t="shared" si="13"/>
        <v>18</v>
      </c>
      <c r="G82" s="113">
        <f t="shared" si="14"/>
        <v>0</v>
      </c>
      <c r="H82" s="114">
        <f t="shared" si="15"/>
        <v>18</v>
      </c>
      <c r="I82" s="106"/>
      <c r="J82" s="106"/>
      <c r="K82" s="106"/>
      <c r="L82" s="106"/>
      <c r="M82" s="106"/>
      <c r="N82" s="105"/>
      <c r="O82" s="108"/>
      <c r="P82" s="105"/>
      <c r="Q82" s="108"/>
      <c r="R82" s="105"/>
      <c r="S82" s="153"/>
      <c r="T82" s="105"/>
      <c r="U82" s="108"/>
      <c r="V82" s="105"/>
      <c r="W82" s="108">
        <v>18</v>
      </c>
      <c r="X82" s="105"/>
      <c r="Y82" s="108"/>
      <c r="AA82"/>
    </row>
    <row r="83" spans="1:29" s="3" customFormat="1" x14ac:dyDescent="0.25">
      <c r="A83" s="68" t="s">
        <v>300</v>
      </c>
      <c r="B83" s="158" t="s">
        <v>146</v>
      </c>
      <c r="C83" s="103" t="s">
        <v>221</v>
      </c>
      <c r="D83" s="173">
        <v>5</v>
      </c>
      <c r="E83" s="173"/>
      <c r="F83" s="104">
        <f t="shared" si="13"/>
        <v>18</v>
      </c>
      <c r="G83" s="113">
        <f t="shared" si="14"/>
        <v>18</v>
      </c>
      <c r="H83" s="114">
        <f t="shared" si="15"/>
        <v>0</v>
      </c>
      <c r="I83" s="106"/>
      <c r="J83" s="106"/>
      <c r="K83" s="106"/>
      <c r="L83" s="106"/>
      <c r="M83" s="106"/>
      <c r="N83" s="105"/>
      <c r="O83" s="108"/>
      <c r="P83" s="105"/>
      <c r="Q83" s="108"/>
      <c r="R83" s="105"/>
      <c r="S83" s="153"/>
      <c r="T83" s="105"/>
      <c r="U83" s="108"/>
      <c r="V83" s="105">
        <v>18</v>
      </c>
      <c r="W83" s="108"/>
      <c r="X83" s="105"/>
      <c r="Y83" s="108"/>
      <c r="AA83"/>
    </row>
    <row r="84" spans="1:29" s="3" customFormat="1" x14ac:dyDescent="0.25">
      <c r="A84" s="68" t="s">
        <v>301</v>
      </c>
      <c r="B84" s="158" t="s">
        <v>148</v>
      </c>
      <c r="C84" s="103" t="s">
        <v>222</v>
      </c>
      <c r="D84" s="173">
        <v>6</v>
      </c>
      <c r="E84" s="173"/>
      <c r="F84" s="104">
        <f t="shared" si="13"/>
        <v>36</v>
      </c>
      <c r="G84" s="113">
        <f t="shared" si="14"/>
        <v>18</v>
      </c>
      <c r="H84" s="114">
        <f t="shared" si="15"/>
        <v>18</v>
      </c>
      <c r="I84" s="106"/>
      <c r="J84" s="106"/>
      <c r="K84" s="106"/>
      <c r="L84" s="106"/>
      <c r="M84" s="106"/>
      <c r="N84" s="105"/>
      <c r="O84" s="108"/>
      <c r="P84" s="105"/>
      <c r="Q84" s="108"/>
      <c r="R84" s="105"/>
      <c r="S84" s="153"/>
      <c r="T84" s="105"/>
      <c r="U84" s="108"/>
      <c r="V84" s="105"/>
      <c r="W84" s="108"/>
      <c r="X84" s="105">
        <v>18</v>
      </c>
      <c r="Y84" s="108">
        <v>18</v>
      </c>
      <c r="AA84"/>
    </row>
    <row r="85" spans="1:29" s="3" customFormat="1" x14ac:dyDescent="0.25">
      <c r="A85" s="68" t="s">
        <v>302</v>
      </c>
      <c r="B85" s="158" t="s">
        <v>150</v>
      </c>
      <c r="C85" s="103" t="s">
        <v>223</v>
      </c>
      <c r="D85" s="173"/>
      <c r="E85" s="173">
        <v>6</v>
      </c>
      <c r="F85" s="104">
        <f t="shared" si="13"/>
        <v>18</v>
      </c>
      <c r="G85" s="113">
        <f t="shared" si="14"/>
        <v>0</v>
      </c>
      <c r="H85" s="114">
        <f t="shared" si="15"/>
        <v>18</v>
      </c>
      <c r="I85" s="106"/>
      <c r="J85" s="106"/>
      <c r="K85" s="106"/>
      <c r="L85" s="106"/>
      <c r="M85" s="106"/>
      <c r="N85" s="105"/>
      <c r="O85" s="108"/>
      <c r="P85" s="105"/>
      <c r="Q85" s="108"/>
      <c r="R85" s="105"/>
      <c r="S85" s="153"/>
      <c r="T85" s="105"/>
      <c r="U85" s="108"/>
      <c r="V85" s="105"/>
      <c r="W85" s="108"/>
      <c r="X85" s="105"/>
      <c r="Y85" s="108">
        <v>18</v>
      </c>
      <c r="AA85"/>
    </row>
    <row r="86" spans="1:29" x14ac:dyDescent="0.25">
      <c r="A86" s="68" t="s">
        <v>303</v>
      </c>
      <c r="B86" s="158" t="s">
        <v>110</v>
      </c>
      <c r="C86" s="103" t="s">
        <v>224</v>
      </c>
      <c r="D86" s="173"/>
      <c r="E86" s="173">
        <v>4</v>
      </c>
      <c r="F86" s="104">
        <f>G86+H86+L86</f>
        <v>18</v>
      </c>
      <c r="G86" s="113">
        <f>N86+P86+R86+T86+V86+X86</f>
        <v>0</v>
      </c>
      <c r="H86" s="114">
        <v>0</v>
      </c>
      <c r="I86" s="106"/>
      <c r="J86" s="106"/>
      <c r="K86" s="106"/>
      <c r="L86" s="106">
        <v>18</v>
      </c>
      <c r="M86" s="106"/>
      <c r="N86" s="105"/>
      <c r="O86" s="108"/>
      <c r="P86" s="105"/>
      <c r="Q86" s="108"/>
      <c r="R86" s="105"/>
      <c r="S86" s="153"/>
      <c r="T86" s="105"/>
      <c r="U86" s="108">
        <v>18</v>
      </c>
      <c r="V86" s="105"/>
      <c r="W86" s="108"/>
      <c r="X86" s="105"/>
      <c r="Y86" s="108"/>
    </row>
    <row r="87" spans="1:29" x14ac:dyDescent="0.25">
      <c r="A87" s="68" t="s">
        <v>304</v>
      </c>
      <c r="B87" s="158" t="s">
        <v>112</v>
      </c>
      <c r="C87" s="103" t="s">
        <v>225</v>
      </c>
      <c r="D87" s="173"/>
      <c r="E87" s="173">
        <v>5</v>
      </c>
      <c r="F87" s="104">
        <f>G87+H87+L87</f>
        <v>18</v>
      </c>
      <c r="G87" s="113">
        <f>N87+P87+R87+T87+V87+X87</f>
        <v>0</v>
      </c>
      <c r="H87" s="114">
        <v>0</v>
      </c>
      <c r="I87" s="106"/>
      <c r="J87" s="106"/>
      <c r="K87" s="106"/>
      <c r="L87" s="106">
        <v>18</v>
      </c>
      <c r="M87" s="106"/>
      <c r="N87" s="105"/>
      <c r="O87" s="108"/>
      <c r="P87" s="105"/>
      <c r="Q87" s="108"/>
      <c r="R87" s="105"/>
      <c r="S87" s="153"/>
      <c r="T87" s="105"/>
      <c r="U87" s="108"/>
      <c r="V87" s="105"/>
      <c r="W87" s="108">
        <v>18</v>
      </c>
      <c r="X87" s="105"/>
      <c r="Y87" s="108"/>
    </row>
    <row r="88" spans="1:29" ht="15.75" thickBot="1" x14ac:dyDescent="0.3">
      <c r="A88" s="68" t="s">
        <v>305</v>
      </c>
      <c r="B88" s="158" t="s">
        <v>114</v>
      </c>
      <c r="C88" s="103" t="s">
        <v>226</v>
      </c>
      <c r="D88" s="173"/>
      <c r="E88" s="173">
        <v>6</v>
      </c>
      <c r="F88" s="104">
        <f>G88+H88+L88</f>
        <v>18</v>
      </c>
      <c r="G88" s="113">
        <f>N88+P88+R88+T88+V88+X88</f>
        <v>0</v>
      </c>
      <c r="H88" s="114">
        <v>0</v>
      </c>
      <c r="I88" s="106"/>
      <c r="J88" s="106"/>
      <c r="K88" s="106"/>
      <c r="L88" s="106">
        <v>18</v>
      </c>
      <c r="M88" s="106"/>
      <c r="N88" s="105"/>
      <c r="O88" s="108"/>
      <c r="P88" s="105"/>
      <c r="Q88" s="108"/>
      <c r="R88" s="105"/>
      <c r="S88" s="153"/>
      <c r="T88" s="105"/>
      <c r="U88" s="108"/>
      <c r="V88" s="105"/>
      <c r="W88" s="108"/>
      <c r="X88" s="105"/>
      <c r="Y88" s="108">
        <v>18</v>
      </c>
    </row>
    <row r="89" spans="1:29" ht="16.5" thickTop="1" thickBot="1" x14ac:dyDescent="0.3">
      <c r="A89" s="224" t="s">
        <v>16</v>
      </c>
      <c r="B89" s="225"/>
      <c r="C89" s="120"/>
      <c r="D89" s="121"/>
      <c r="E89" s="121"/>
      <c r="F89" s="122">
        <f>SUM(F70:F88)</f>
        <v>378</v>
      </c>
      <c r="G89" s="123">
        <f>SUM(G70:G88)</f>
        <v>180</v>
      </c>
      <c r="H89" s="123">
        <f>SUM(H70:H88)</f>
        <v>144</v>
      </c>
      <c r="I89" s="123">
        <f t="shared" ref="I89:Y89" si="16">SUM(I70:I88)</f>
        <v>0</v>
      </c>
      <c r="J89" s="123">
        <f t="shared" si="16"/>
        <v>0</v>
      </c>
      <c r="K89" s="123">
        <f t="shared" si="16"/>
        <v>0</v>
      </c>
      <c r="L89" s="123">
        <f t="shared" si="16"/>
        <v>54</v>
      </c>
      <c r="M89" s="123">
        <f t="shared" si="16"/>
        <v>0</v>
      </c>
      <c r="N89" s="123">
        <f t="shared" si="16"/>
        <v>0</v>
      </c>
      <c r="O89" s="123">
        <f t="shared" si="16"/>
        <v>0</v>
      </c>
      <c r="P89" s="123">
        <f t="shared" si="16"/>
        <v>0</v>
      </c>
      <c r="Q89" s="123">
        <f t="shared" si="16"/>
        <v>0</v>
      </c>
      <c r="R89" s="123">
        <f t="shared" si="16"/>
        <v>45</v>
      </c>
      <c r="S89" s="123">
        <f t="shared" si="16"/>
        <v>18</v>
      </c>
      <c r="T89" s="123">
        <f t="shared" si="16"/>
        <v>36</v>
      </c>
      <c r="U89" s="123">
        <f t="shared" si="16"/>
        <v>72</v>
      </c>
      <c r="V89" s="123">
        <f t="shared" si="16"/>
        <v>45</v>
      </c>
      <c r="W89" s="123">
        <f t="shared" si="16"/>
        <v>54</v>
      </c>
      <c r="X89" s="123">
        <f t="shared" si="16"/>
        <v>54</v>
      </c>
      <c r="Y89" s="123">
        <f t="shared" si="16"/>
        <v>54</v>
      </c>
    </row>
    <row r="90" spans="1:29" s="170" customFormat="1" ht="16.5" thickTop="1" thickBot="1" x14ac:dyDescent="0.3">
      <c r="A90" s="222" t="s">
        <v>253</v>
      </c>
      <c r="B90" s="223"/>
      <c r="C90" s="223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9"/>
    </row>
    <row r="91" spans="1:29" s="1" customFormat="1" ht="15" customHeight="1" thickTop="1" thickBot="1" x14ac:dyDescent="0.3">
      <c r="A91" s="70"/>
      <c r="B91" s="72" t="s">
        <v>264</v>
      </c>
      <c r="C91" s="73" t="s">
        <v>227</v>
      </c>
      <c r="D91" s="74"/>
      <c r="E91" s="75">
        <v>4</v>
      </c>
      <c r="F91" s="203"/>
      <c r="G91" s="77"/>
      <c r="H91" s="78"/>
      <c r="I91" s="78"/>
      <c r="J91" s="78"/>
      <c r="K91" s="78"/>
      <c r="L91" s="78"/>
      <c r="M91" s="212"/>
      <c r="N91" s="77"/>
      <c r="O91" s="212"/>
      <c r="P91" s="77"/>
      <c r="Q91" s="212"/>
      <c r="R91" s="77"/>
      <c r="S91" s="212"/>
      <c r="T91" s="77"/>
      <c r="U91" s="212"/>
      <c r="V91" s="77"/>
      <c r="W91" s="212"/>
      <c r="X91" s="77"/>
      <c r="Y91" s="212"/>
      <c r="Z91" s="2"/>
      <c r="AA91"/>
      <c r="AC91"/>
    </row>
    <row r="92" spans="1:29" ht="16.5" thickTop="1" thickBot="1" x14ac:dyDescent="0.3"/>
    <row r="93" spans="1:29" ht="16.5" thickTop="1" thickBot="1" x14ac:dyDescent="0.3">
      <c r="A93" s="234" t="s">
        <v>156</v>
      </c>
      <c r="B93" s="235"/>
      <c r="C93" s="50"/>
      <c r="D93" s="51"/>
      <c r="E93" s="51"/>
      <c r="F93" s="51">
        <f>F19+F23+F31+F49+F68+F91</f>
        <v>1116</v>
      </c>
      <c r="G93" s="51">
        <f>G19+G23+G31+G49+G68+G91</f>
        <v>531</v>
      </c>
      <c r="H93" s="51">
        <f t="shared" ref="H93:M93" si="17">H19+H23+H31+H49+H68+H91</f>
        <v>441</v>
      </c>
      <c r="I93" s="51">
        <f t="shared" si="17"/>
        <v>0</v>
      </c>
      <c r="J93" s="51">
        <f t="shared" si="17"/>
        <v>0</v>
      </c>
      <c r="K93" s="51">
        <f t="shared" si="17"/>
        <v>90</v>
      </c>
      <c r="L93" s="51">
        <f t="shared" si="17"/>
        <v>54</v>
      </c>
      <c r="M93" s="51">
        <f t="shared" si="17"/>
        <v>0</v>
      </c>
      <c r="N93" s="51">
        <f>N19+N23+N31+N49+N68+N91</f>
        <v>108</v>
      </c>
      <c r="O93" s="51">
        <f>O19+O23+O31+O49+O68+O91</f>
        <v>108</v>
      </c>
      <c r="P93" s="51">
        <f>P19+P23+P31+P49+P68+P91</f>
        <v>108</v>
      </c>
      <c r="Q93" s="51">
        <f>Q19+Q23+Q31+Q49+Q68+Q91</f>
        <v>99</v>
      </c>
      <c r="R93" s="51">
        <f t="shared" ref="R93:Y93" si="18">R19+R23+R31+R49+R68+R91</f>
        <v>72</v>
      </c>
      <c r="S93" s="51">
        <f t="shared" si="18"/>
        <v>99</v>
      </c>
      <c r="T93" s="51">
        <f t="shared" si="18"/>
        <v>90</v>
      </c>
      <c r="U93" s="51">
        <f t="shared" si="18"/>
        <v>135</v>
      </c>
      <c r="V93" s="51">
        <f t="shared" si="18"/>
        <v>72</v>
      </c>
      <c r="W93" s="51">
        <f t="shared" si="18"/>
        <v>63</v>
      </c>
      <c r="X93" s="51">
        <f t="shared" si="18"/>
        <v>81</v>
      </c>
      <c r="Y93" s="51">
        <f t="shared" si="18"/>
        <v>81</v>
      </c>
    </row>
    <row r="94" spans="1:29" ht="16.5" thickTop="1" thickBot="1" x14ac:dyDescent="0.3">
      <c r="A94" s="234" t="s">
        <v>157</v>
      </c>
      <c r="B94" s="235"/>
      <c r="C94" s="50"/>
      <c r="D94" s="51"/>
      <c r="E94" s="51"/>
      <c r="F94" s="51">
        <f>F19+F23+F31+F49+F89+F91</f>
        <v>1116</v>
      </c>
      <c r="G94" s="51">
        <f>G19+G23+G31+G49+G89+G91</f>
        <v>531</v>
      </c>
      <c r="H94" s="51">
        <f t="shared" ref="H94:M94" si="19">H19+H23+H31+H49+H89+H91</f>
        <v>441</v>
      </c>
      <c r="I94" s="51">
        <f t="shared" si="19"/>
        <v>0</v>
      </c>
      <c r="J94" s="51">
        <f t="shared" si="19"/>
        <v>0</v>
      </c>
      <c r="K94" s="51">
        <f t="shared" si="19"/>
        <v>90</v>
      </c>
      <c r="L94" s="51">
        <f t="shared" si="19"/>
        <v>54</v>
      </c>
      <c r="M94" s="51">
        <f t="shared" si="19"/>
        <v>0</v>
      </c>
      <c r="N94" s="51">
        <f>N19+N23+N31+N49+N89+N91</f>
        <v>108</v>
      </c>
      <c r="O94" s="51">
        <f>O19+O23+O31+O49+O89+O91</f>
        <v>108</v>
      </c>
      <c r="P94" s="51">
        <f>P19+P23+P31+P49+P89+P91</f>
        <v>108</v>
      </c>
      <c r="Q94" s="51">
        <f>Q19+Q23+Q31+Q49+Q89+Q91</f>
        <v>99</v>
      </c>
      <c r="R94" s="51">
        <f t="shared" ref="R94:Y94" si="20">R19+R23+R31+R49+R89+R91</f>
        <v>72</v>
      </c>
      <c r="S94" s="51">
        <f t="shared" si="20"/>
        <v>81</v>
      </c>
      <c r="T94" s="51">
        <f t="shared" si="20"/>
        <v>81</v>
      </c>
      <c r="U94" s="51">
        <f t="shared" si="20"/>
        <v>153</v>
      </c>
      <c r="V94" s="51">
        <f t="shared" si="20"/>
        <v>63</v>
      </c>
      <c r="W94" s="51">
        <f t="shared" si="20"/>
        <v>72</v>
      </c>
      <c r="X94" s="51">
        <f t="shared" si="20"/>
        <v>99</v>
      </c>
      <c r="Y94" s="51">
        <f t="shared" si="20"/>
        <v>72</v>
      </c>
    </row>
    <row r="95" spans="1:29" s="82" customFormat="1" ht="12.95" customHeight="1" thickTop="1" thickBot="1" x14ac:dyDescent="0.3">
      <c r="A95" s="64"/>
      <c r="B95" s="64"/>
      <c r="C95" s="79"/>
      <c r="D95" s="64" t="s">
        <v>258</v>
      </c>
      <c r="E95" s="64"/>
      <c r="F95" s="80">
        <f>SUM(N93:Y93)</f>
        <v>1116</v>
      </c>
      <c r="G95" s="64"/>
      <c r="H95" s="64"/>
      <c r="I95" s="64"/>
      <c r="J95" s="64"/>
      <c r="K95" s="64"/>
      <c r="L95" s="64"/>
      <c r="M95" s="64"/>
      <c r="N95" s="81" t="s">
        <v>262</v>
      </c>
      <c r="O95" s="81" t="s">
        <v>263</v>
      </c>
      <c r="P95" s="81" t="s">
        <v>262</v>
      </c>
      <c r="Q95" s="81" t="s">
        <v>263</v>
      </c>
      <c r="R95" s="81" t="s">
        <v>262</v>
      </c>
      <c r="S95" s="81" t="s">
        <v>263</v>
      </c>
      <c r="T95" s="81" t="s">
        <v>262</v>
      </c>
      <c r="U95" s="81" t="s">
        <v>263</v>
      </c>
      <c r="V95" s="81" t="s">
        <v>262</v>
      </c>
      <c r="W95" s="81" t="s">
        <v>263</v>
      </c>
      <c r="X95" s="81" t="s">
        <v>262</v>
      </c>
      <c r="Y95" s="81" t="s">
        <v>263</v>
      </c>
    </row>
    <row r="96" spans="1:29" s="82" customFormat="1" ht="13.5" customHeight="1" thickTop="1" thickBot="1" x14ac:dyDescent="0.3">
      <c r="A96" s="64"/>
      <c r="B96" s="64"/>
      <c r="C96" s="79"/>
      <c r="D96" s="64" t="s">
        <v>259</v>
      </c>
      <c r="E96" s="64"/>
      <c r="F96" s="80">
        <f>SUM(N94:Y94)</f>
        <v>1116</v>
      </c>
      <c r="G96" s="231" t="s">
        <v>260</v>
      </c>
      <c r="H96" s="231"/>
      <c r="I96" s="231"/>
      <c r="J96" s="231"/>
      <c r="K96" s="231"/>
      <c r="L96" s="231"/>
      <c r="M96" s="232"/>
      <c r="N96" s="83">
        <f>COUNTIF($D15:$D67,1)+COUNTIF($D91,1)</f>
        <v>4</v>
      </c>
      <c r="O96" s="83">
        <f>COUNTIF($E15:$E67,1)+COUNTIF($E91,1)</f>
        <v>2</v>
      </c>
      <c r="P96" s="83">
        <f>COUNTIF($D15:$D67,2)+COUNTIF($D91,2)</f>
        <v>4</v>
      </c>
      <c r="Q96" s="83">
        <f>COUNTIF($E15:$E67,2)+COUNTIF($E91,2)</f>
        <v>4</v>
      </c>
      <c r="R96" s="83">
        <f>COUNTIF($D15:$D67,3)+COUNTIF($D91,3)</f>
        <v>3</v>
      </c>
      <c r="S96" s="83">
        <f>COUNTIF($E15:$E67,3)+COUNTIF($E91,3)</f>
        <v>3</v>
      </c>
      <c r="T96" s="83">
        <f>COUNTIF($D15:$D67,4)+COUNTIF($D91,4)</f>
        <v>4</v>
      </c>
      <c r="U96" s="83">
        <f>COUNTIF($E15:$E67,4)+COUNTIF($E91,4)</f>
        <v>5</v>
      </c>
      <c r="V96" s="83">
        <f>COUNTIF($D15:$D67,5)+COUNTIF($D91,5)</f>
        <v>4</v>
      </c>
      <c r="W96" s="83">
        <f>COUNTIF($E15:$E67,5)+COUNTIF($E91,5)</f>
        <v>4</v>
      </c>
      <c r="X96" s="83">
        <f>COUNTIF($D15:$D67,6)+COUNTIF($D91,6)</f>
        <v>2</v>
      </c>
      <c r="Y96" s="83">
        <f>COUNTIF($E15:$E67,6)+COUNTIF($E91,6)</f>
        <v>7</v>
      </c>
    </row>
    <row r="97" spans="5:38" s="71" customFormat="1" ht="14.25" thickTop="1" thickBot="1" x14ac:dyDescent="0.25">
      <c r="G97" s="231" t="s">
        <v>261</v>
      </c>
      <c r="H97" s="231"/>
      <c r="I97" s="231"/>
      <c r="J97" s="231"/>
      <c r="K97" s="231"/>
      <c r="L97" s="231"/>
      <c r="M97" s="232"/>
      <c r="N97" s="83">
        <f>COUNTIF($D15:$D48,1)+COUNTIF($D70:$D91,1)</f>
        <v>4</v>
      </c>
      <c r="O97" s="83">
        <f>COUNTIF($E15:$E48,1)+COUNTIF($E70:$E91,1)</f>
        <v>2</v>
      </c>
      <c r="P97" s="83">
        <f>COUNTIF($D15:$D48,2)+COUNTIF($D70:$D91,2)</f>
        <v>4</v>
      </c>
      <c r="Q97" s="83">
        <f>COUNTIF($E15:$E48,2)+COUNTIF($E70:$E91,2)</f>
        <v>4</v>
      </c>
      <c r="R97" s="83">
        <f>COUNTIF($D15:$D48,3)+COUNTIF($D70:$D91,3)</f>
        <v>3</v>
      </c>
      <c r="S97" s="83">
        <f>COUNTIF($E15:$E48,3)+COUNTIF($E70:$E91,3)</f>
        <v>3</v>
      </c>
      <c r="T97" s="83">
        <f>COUNTIF($D15:$D48,4)+COUNTIF($D70:$D91,4)</f>
        <v>4</v>
      </c>
      <c r="U97" s="83">
        <f>COUNTIF($E15:$E48,4)+COUNTIF($E70:$E91,4)</f>
        <v>5</v>
      </c>
      <c r="V97" s="83">
        <f>COUNTIF($D15:$D48,5)+COUNTIF($D70:$D91,5)</f>
        <v>4</v>
      </c>
      <c r="W97" s="83">
        <f>COUNTIF($E15:$E48,5)+COUNTIF($E70:$E91,5)</f>
        <v>4</v>
      </c>
      <c r="X97" s="83">
        <f>COUNTIF($D15:$D48,6)+COUNTIF($D70:$D91,6)</f>
        <v>2</v>
      </c>
      <c r="Y97" s="83">
        <f>COUNTIF($E15:$E48,6)+COUNTIF($E70:$E91,6)</f>
        <v>9</v>
      </c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</row>
    <row r="98" spans="5:38" ht="15.75" thickTop="1" x14ac:dyDescent="0.25"/>
    <row r="101" spans="5:38" x14ac:dyDescent="0.25">
      <c r="E101" s="172"/>
    </row>
    <row r="102" spans="5:38" x14ac:dyDescent="0.25">
      <c r="E102" s="172"/>
    </row>
  </sheetData>
  <mergeCells count="28">
    <mergeCell ref="A8:B8"/>
    <mergeCell ref="R1:Y1"/>
    <mergeCell ref="A2:Y2"/>
    <mergeCell ref="G96:M96"/>
    <mergeCell ref="G97:M97"/>
    <mergeCell ref="A93:B93"/>
    <mergeCell ref="A94:B94"/>
    <mergeCell ref="A49:B49"/>
    <mergeCell ref="A50:C50"/>
    <mergeCell ref="A68:B68"/>
    <mergeCell ref="A69:C69"/>
    <mergeCell ref="A89:B89"/>
    <mergeCell ref="A90:C90"/>
    <mergeCell ref="X11:Y11"/>
    <mergeCell ref="A14:C14"/>
    <mergeCell ref="A20:C20"/>
    <mergeCell ref="A24:C24"/>
    <mergeCell ref="A31:B31"/>
    <mergeCell ref="A32:C32"/>
    <mergeCell ref="F10:M11"/>
    <mergeCell ref="N10:Q10"/>
    <mergeCell ref="R10:U10"/>
    <mergeCell ref="V10:Y10"/>
    <mergeCell ref="N11:O11"/>
    <mergeCell ref="P11:Q11"/>
    <mergeCell ref="R11:S11"/>
    <mergeCell ref="T11:U11"/>
    <mergeCell ref="V11:W11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05"/>
  <sheetViews>
    <sheetView topLeftCell="A55" zoomScale="85" zoomScaleNormal="85" workbookViewId="0">
      <selection activeCell="J57" sqref="J57"/>
    </sheetView>
  </sheetViews>
  <sheetFormatPr defaultRowHeight="15" x14ac:dyDescent="0.25"/>
  <cols>
    <col min="1" max="1" width="5" style="3" customWidth="1"/>
    <col min="2" max="2" width="31.28515625" style="3" customWidth="1"/>
    <col min="3" max="3" width="14.85546875" style="3" customWidth="1"/>
    <col min="4" max="4" width="5.140625" style="3" customWidth="1"/>
    <col min="5" max="5" width="6" style="3" customWidth="1"/>
    <col min="6" max="6" width="6.5703125" style="3" bestFit="1" customWidth="1"/>
    <col min="7" max="7" width="10.7109375" style="3" bestFit="1" customWidth="1"/>
    <col min="8" max="8" width="5.7109375" style="3" bestFit="1" customWidth="1"/>
    <col min="9" max="9" width="13.28515625" style="3" bestFit="1" customWidth="1"/>
    <col min="10" max="10" width="5.7109375" style="3" bestFit="1" customWidth="1"/>
    <col min="11" max="11" width="8.85546875" style="3"/>
    <col min="14" max="14" width="9.5703125" bestFit="1" customWidth="1"/>
  </cols>
  <sheetData>
    <row r="1" spans="1:13" ht="129" customHeight="1" x14ac:dyDescent="0.25">
      <c r="A1" s="9"/>
      <c r="B1" s="9"/>
      <c r="C1" s="9"/>
      <c r="D1" s="9"/>
      <c r="E1" s="9"/>
      <c r="F1" s="9"/>
      <c r="G1" s="9"/>
      <c r="H1" s="9"/>
      <c r="I1" s="253" t="s">
        <v>318</v>
      </c>
      <c r="J1" s="253"/>
    </row>
    <row r="2" spans="1:13" x14ac:dyDescent="0.25">
      <c r="A2" s="237" t="s">
        <v>316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13" x14ac:dyDescent="0.25">
      <c r="A3" s="58" t="s">
        <v>232</v>
      </c>
      <c r="B3" s="58"/>
      <c r="C3" s="57"/>
      <c r="D3" s="57"/>
      <c r="E3" s="57"/>
      <c r="F3" s="57"/>
      <c r="G3" s="57"/>
      <c r="H3" s="57"/>
      <c r="I3" s="57"/>
      <c r="J3" s="57"/>
    </row>
    <row r="4" spans="1:13" x14ac:dyDescent="0.25">
      <c r="A4" s="58" t="s">
        <v>228</v>
      </c>
      <c r="B4" s="58"/>
      <c r="C4" s="57"/>
      <c r="D4" s="57"/>
      <c r="E4" s="57"/>
      <c r="F4" s="57"/>
      <c r="G4" s="57"/>
      <c r="H4" s="57"/>
      <c r="I4" s="57"/>
      <c r="J4" s="57"/>
    </row>
    <row r="5" spans="1:13" x14ac:dyDescent="0.25">
      <c r="A5" s="58" t="s">
        <v>229</v>
      </c>
      <c r="B5" s="58"/>
      <c r="C5" s="57"/>
      <c r="D5" s="57"/>
      <c r="E5" s="57"/>
      <c r="F5" s="57"/>
      <c r="G5" s="57"/>
      <c r="H5" s="57"/>
      <c r="I5" s="57"/>
      <c r="J5" s="57"/>
    </row>
    <row r="6" spans="1:13" x14ac:dyDescent="0.25">
      <c r="A6" s="59" t="s">
        <v>308</v>
      </c>
      <c r="B6" s="59"/>
      <c r="C6" s="56"/>
      <c r="D6" s="56"/>
      <c r="E6" s="56"/>
      <c r="F6" s="56"/>
      <c r="G6" s="56"/>
      <c r="H6" s="56"/>
      <c r="I6" s="56"/>
      <c r="J6" s="56"/>
    </row>
    <row r="7" spans="1:13" x14ac:dyDescent="0.25">
      <c r="A7" s="62" t="s">
        <v>257</v>
      </c>
      <c r="B7" s="58"/>
      <c r="C7" s="57"/>
      <c r="D7" s="57"/>
      <c r="E7" s="57"/>
      <c r="F7" s="57"/>
      <c r="G7" s="57"/>
      <c r="H7" s="57"/>
      <c r="I7" s="57"/>
      <c r="J7" s="57"/>
    </row>
    <row r="8" spans="1:13" x14ac:dyDescent="0.25">
      <c r="A8" s="58" t="s">
        <v>231</v>
      </c>
      <c r="B8" s="58"/>
      <c r="C8" s="57"/>
      <c r="D8" s="57"/>
      <c r="E8" s="57"/>
      <c r="F8" s="57"/>
      <c r="G8" s="57"/>
      <c r="H8" s="57"/>
      <c r="I8" s="57"/>
      <c r="J8" s="57"/>
    </row>
    <row r="9" spans="1:13" ht="15.75" thickBot="1" x14ac:dyDescent="0.3">
      <c r="A9" s="59" t="s">
        <v>233</v>
      </c>
      <c r="B9" s="59"/>
      <c r="C9" s="56"/>
      <c r="D9" s="56"/>
      <c r="E9" s="56"/>
      <c r="F9" s="56"/>
      <c r="G9" s="56"/>
      <c r="H9" s="56"/>
      <c r="I9" s="56"/>
      <c r="J9" s="56"/>
    </row>
    <row r="10" spans="1:13" ht="27" customHeight="1" thickTop="1" x14ac:dyDescent="0.25">
      <c r="A10" s="11"/>
      <c r="B10" s="55"/>
      <c r="C10" s="55"/>
      <c r="D10" s="55"/>
      <c r="E10" s="177"/>
      <c r="F10" s="238" t="s">
        <v>311</v>
      </c>
      <c r="G10" s="239"/>
      <c r="H10" s="239"/>
      <c r="I10" s="239"/>
      <c r="J10" s="240"/>
      <c r="K10" s="55"/>
      <c r="L10" s="55"/>
      <c r="M10" s="55"/>
    </row>
    <row r="11" spans="1:13" ht="12.75" customHeight="1" thickBot="1" x14ac:dyDescent="0.3">
      <c r="A11" s="10"/>
      <c r="B11" s="9"/>
      <c r="C11" s="54"/>
      <c r="D11" s="54"/>
      <c r="E11" s="177"/>
      <c r="F11" s="241"/>
      <c r="G11" s="242"/>
      <c r="H11" s="242"/>
      <c r="I11" s="242"/>
      <c r="J11" s="243"/>
      <c r="K11" s="54"/>
      <c r="L11" s="54"/>
      <c r="M11" s="54"/>
    </row>
    <row r="12" spans="1:13" ht="201.75" customHeight="1" thickTop="1" thickBot="1" x14ac:dyDescent="0.3">
      <c r="A12" s="13" t="s">
        <v>10</v>
      </c>
      <c r="B12" s="14" t="s">
        <v>11</v>
      </c>
      <c r="C12" s="15" t="s">
        <v>12</v>
      </c>
      <c r="D12" s="180" t="s">
        <v>0</v>
      </c>
      <c r="E12" s="178" t="s">
        <v>13</v>
      </c>
      <c r="F12" s="179" t="s">
        <v>25</v>
      </c>
      <c r="G12" s="179" t="s">
        <v>312</v>
      </c>
      <c r="H12" s="179" t="s">
        <v>313</v>
      </c>
      <c r="I12" s="179" t="s">
        <v>314</v>
      </c>
      <c r="J12" s="179" t="s">
        <v>315</v>
      </c>
    </row>
    <row r="13" spans="1:13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</row>
    <row r="14" spans="1:13" s="170" customFormat="1" ht="16.5" thickTop="1" thickBot="1" x14ac:dyDescent="0.3">
      <c r="A14" s="222" t="s">
        <v>247</v>
      </c>
      <c r="B14" s="223"/>
      <c r="C14" s="223"/>
      <c r="D14" s="168"/>
      <c r="E14" s="168"/>
      <c r="F14" s="168"/>
      <c r="G14" s="168"/>
      <c r="H14" s="168"/>
      <c r="I14" s="168"/>
      <c r="J14" s="168"/>
      <c r="K14" s="169"/>
    </row>
    <row r="15" spans="1:13" ht="26.25" thickTop="1" x14ac:dyDescent="0.25">
      <c r="A15" s="165" t="s">
        <v>265</v>
      </c>
      <c r="B15" s="200" t="s">
        <v>26</v>
      </c>
      <c r="C15" s="4" t="s">
        <v>158</v>
      </c>
      <c r="D15" s="7">
        <v>45</v>
      </c>
      <c r="E15" s="16">
        <v>4</v>
      </c>
      <c r="F15" s="17">
        <v>4</v>
      </c>
      <c r="G15" s="190">
        <v>2.2000000000000002</v>
      </c>
      <c r="H15" s="17"/>
      <c r="I15" s="17"/>
      <c r="J15" s="17"/>
      <c r="K15" s="8"/>
    </row>
    <row r="16" spans="1:13" ht="25.5" x14ac:dyDescent="0.25">
      <c r="A16" s="165" t="s">
        <v>266</v>
      </c>
      <c r="B16" s="201" t="s">
        <v>28</v>
      </c>
      <c r="C16" s="4" t="s">
        <v>159</v>
      </c>
      <c r="D16" s="7">
        <v>45</v>
      </c>
      <c r="E16" s="16">
        <v>4</v>
      </c>
      <c r="F16" s="17">
        <v>4</v>
      </c>
      <c r="G16" s="190">
        <v>2.2799999999999998</v>
      </c>
      <c r="H16" s="17"/>
      <c r="I16" s="17"/>
      <c r="J16" s="17"/>
    </row>
    <row r="17" spans="1:14" ht="27" customHeight="1" x14ac:dyDescent="0.25">
      <c r="A17" s="165" t="s">
        <v>120</v>
      </c>
      <c r="B17" s="18" t="s">
        <v>160</v>
      </c>
      <c r="C17" s="22" t="s">
        <v>161</v>
      </c>
      <c r="D17" s="7">
        <v>18</v>
      </c>
      <c r="E17" s="19">
        <v>2</v>
      </c>
      <c r="F17" s="20"/>
      <c r="G17" s="191">
        <v>0.88</v>
      </c>
      <c r="H17" s="21"/>
      <c r="I17" s="21">
        <v>2</v>
      </c>
      <c r="J17" s="21"/>
    </row>
    <row r="18" spans="1:14" ht="15.75" thickBot="1" x14ac:dyDescent="0.3">
      <c r="A18" s="165" t="s">
        <v>123</v>
      </c>
      <c r="B18" s="18" t="s">
        <v>36</v>
      </c>
      <c r="C18" s="18" t="s">
        <v>162</v>
      </c>
      <c r="D18" s="7">
        <v>9</v>
      </c>
      <c r="E18" s="19">
        <v>1</v>
      </c>
      <c r="F18" s="20"/>
      <c r="G18" s="192">
        <v>0.44</v>
      </c>
      <c r="H18" s="21"/>
      <c r="I18" s="21">
        <v>1</v>
      </c>
      <c r="J18" s="21"/>
    </row>
    <row r="19" spans="1:14" ht="16.5" thickTop="1" thickBot="1" x14ac:dyDescent="0.3">
      <c r="A19" s="171" t="s">
        <v>16</v>
      </c>
      <c r="B19" s="24"/>
      <c r="C19" s="25"/>
      <c r="D19" s="26">
        <f t="shared" ref="D19:J19" si="0">SUM(D15:D18)</f>
        <v>117</v>
      </c>
      <c r="E19" s="27">
        <f t="shared" si="0"/>
        <v>11</v>
      </c>
      <c r="F19" s="28">
        <f t="shared" si="0"/>
        <v>8</v>
      </c>
      <c r="G19" s="193">
        <f t="shared" si="0"/>
        <v>5.8000000000000007</v>
      </c>
      <c r="H19" s="28">
        <f t="shared" si="0"/>
        <v>0</v>
      </c>
      <c r="I19" s="28">
        <f t="shared" si="0"/>
        <v>3</v>
      </c>
      <c r="J19" s="28">
        <f t="shared" si="0"/>
        <v>0</v>
      </c>
    </row>
    <row r="20" spans="1:14" s="170" customFormat="1" ht="16.5" thickTop="1" thickBot="1" x14ac:dyDescent="0.3">
      <c r="A20" s="222" t="s">
        <v>248</v>
      </c>
      <c r="B20" s="223"/>
      <c r="C20" s="223"/>
      <c r="D20" s="168"/>
      <c r="E20" s="168"/>
      <c r="F20" s="168"/>
      <c r="G20" s="194"/>
      <c r="H20" s="168"/>
      <c r="I20" s="168"/>
      <c r="J20" s="168"/>
      <c r="K20" s="169"/>
    </row>
    <row r="21" spans="1:14" ht="15.75" thickTop="1" x14ac:dyDescent="0.25">
      <c r="A21" s="165" t="s">
        <v>141</v>
      </c>
      <c r="B21" s="30" t="s">
        <v>234</v>
      </c>
      <c r="C21" s="31" t="s">
        <v>309</v>
      </c>
      <c r="D21" s="7">
        <v>18</v>
      </c>
      <c r="E21" s="19">
        <v>3</v>
      </c>
      <c r="F21" s="20"/>
      <c r="G21" s="195">
        <v>0.88</v>
      </c>
      <c r="H21" s="20">
        <v>3</v>
      </c>
      <c r="I21" s="20"/>
      <c r="J21" s="20"/>
    </row>
    <row r="22" spans="1:14" ht="15.75" thickBot="1" x14ac:dyDescent="0.3">
      <c r="A22" s="165" t="s">
        <v>128</v>
      </c>
      <c r="B22" s="30" t="s">
        <v>235</v>
      </c>
      <c r="C22" s="31" t="s">
        <v>310</v>
      </c>
      <c r="D22" s="7">
        <v>18</v>
      </c>
      <c r="E22" s="19">
        <v>3</v>
      </c>
      <c r="F22" s="20"/>
      <c r="G22" s="195">
        <v>0.88</v>
      </c>
      <c r="H22" s="20">
        <v>3</v>
      </c>
      <c r="I22" s="20"/>
      <c r="J22" s="20"/>
    </row>
    <row r="23" spans="1:14" ht="16.5" thickTop="1" thickBot="1" x14ac:dyDescent="0.3">
      <c r="A23" s="171" t="s">
        <v>16</v>
      </c>
      <c r="B23" s="24"/>
      <c r="C23" s="25"/>
      <c r="D23" s="26">
        <f>SUM(D21:D22)</f>
        <v>36</v>
      </c>
      <c r="E23" s="26">
        <f t="shared" ref="E23:J23" si="1">SUM(E21:E22)</f>
        <v>6</v>
      </c>
      <c r="F23" s="26">
        <f t="shared" si="1"/>
        <v>0</v>
      </c>
      <c r="G23" s="167">
        <f t="shared" si="1"/>
        <v>1.76</v>
      </c>
      <c r="H23" s="26">
        <f t="shared" si="1"/>
        <v>6</v>
      </c>
      <c r="I23" s="26">
        <f t="shared" si="1"/>
        <v>0</v>
      </c>
      <c r="J23" s="26">
        <f t="shared" si="1"/>
        <v>0</v>
      </c>
    </row>
    <row r="24" spans="1:14" s="170" customFormat="1" ht="16.5" thickTop="1" thickBot="1" x14ac:dyDescent="0.3">
      <c r="A24" s="222" t="s">
        <v>249</v>
      </c>
      <c r="B24" s="223"/>
      <c r="C24" s="223"/>
      <c r="D24" s="168"/>
      <c r="E24" s="168"/>
      <c r="F24" s="168"/>
      <c r="G24" s="194"/>
      <c r="H24" s="168"/>
      <c r="I24" s="168"/>
      <c r="J24" s="168"/>
      <c r="K24" s="169"/>
    </row>
    <row r="25" spans="1:14" ht="15.75" thickTop="1" x14ac:dyDescent="0.25">
      <c r="A25" s="165" t="s">
        <v>254</v>
      </c>
      <c r="B25" s="127" t="s">
        <v>38</v>
      </c>
      <c r="C25" s="31" t="s">
        <v>163</v>
      </c>
      <c r="D25" s="32">
        <v>36</v>
      </c>
      <c r="E25" s="19">
        <v>5</v>
      </c>
      <c r="F25" s="20"/>
      <c r="G25" s="195">
        <v>1.84</v>
      </c>
      <c r="H25" s="20"/>
      <c r="I25" s="20">
        <v>5</v>
      </c>
      <c r="J25" s="20"/>
    </row>
    <row r="26" spans="1:14" x14ac:dyDescent="0.25">
      <c r="A26" s="165" t="s">
        <v>255</v>
      </c>
      <c r="B26" s="127" t="s">
        <v>40</v>
      </c>
      <c r="C26" s="31" t="s">
        <v>164</v>
      </c>
      <c r="D26" s="32">
        <v>36</v>
      </c>
      <c r="E26" s="19">
        <v>5</v>
      </c>
      <c r="F26" s="20"/>
      <c r="G26" s="190">
        <v>1.84</v>
      </c>
      <c r="H26" s="20"/>
      <c r="I26" s="20">
        <v>5</v>
      </c>
      <c r="J26" s="20"/>
    </row>
    <row r="27" spans="1:14" x14ac:dyDescent="0.25">
      <c r="A27" s="165" t="s">
        <v>267</v>
      </c>
      <c r="B27" s="127" t="s">
        <v>42</v>
      </c>
      <c r="C27" s="31" t="s">
        <v>165</v>
      </c>
      <c r="D27" s="32">
        <v>36</v>
      </c>
      <c r="E27" s="19">
        <v>5</v>
      </c>
      <c r="F27" s="20"/>
      <c r="G27" s="190">
        <v>1.84</v>
      </c>
      <c r="H27" s="20"/>
      <c r="I27" s="20">
        <v>5</v>
      </c>
      <c r="J27" s="20"/>
    </row>
    <row r="28" spans="1:14" ht="25.5" customHeight="1" x14ac:dyDescent="0.25">
      <c r="A28" s="165" t="s">
        <v>268</v>
      </c>
      <c r="B28" s="131" t="s">
        <v>44</v>
      </c>
      <c r="C28" s="53" t="s">
        <v>166</v>
      </c>
      <c r="D28" s="32">
        <v>36</v>
      </c>
      <c r="E28" s="19">
        <v>6</v>
      </c>
      <c r="F28" s="20"/>
      <c r="G28" s="190">
        <v>1.84</v>
      </c>
      <c r="H28" s="17"/>
      <c r="I28" s="17">
        <v>6</v>
      </c>
      <c r="J28" s="17"/>
    </row>
    <row r="29" spans="1:14" ht="24" customHeight="1" x14ac:dyDescent="0.25">
      <c r="A29" s="165" t="s">
        <v>269</v>
      </c>
      <c r="B29" s="131" t="s">
        <v>167</v>
      </c>
      <c r="C29" s="42" t="s">
        <v>168</v>
      </c>
      <c r="D29" s="32">
        <v>18</v>
      </c>
      <c r="E29" s="19">
        <v>4</v>
      </c>
      <c r="F29" s="20"/>
      <c r="G29" s="190">
        <v>0.96</v>
      </c>
      <c r="H29" s="17"/>
      <c r="I29" s="17">
        <v>4</v>
      </c>
      <c r="J29" s="17"/>
    </row>
    <row r="30" spans="1:14" ht="27.75" customHeight="1" thickBot="1" x14ac:dyDescent="0.3">
      <c r="A30" s="165" t="s">
        <v>270</v>
      </c>
      <c r="B30" s="134" t="s">
        <v>169</v>
      </c>
      <c r="C30" s="33" t="s">
        <v>170</v>
      </c>
      <c r="D30" s="32">
        <v>36</v>
      </c>
      <c r="E30" s="19">
        <v>6</v>
      </c>
      <c r="F30" s="20"/>
      <c r="G30" s="192">
        <v>1.84</v>
      </c>
      <c r="H30" s="23"/>
      <c r="I30" s="23">
        <v>6</v>
      </c>
      <c r="J30" s="23"/>
    </row>
    <row r="31" spans="1:14" s="3" customFormat="1" ht="16.5" thickTop="1" thickBot="1" x14ac:dyDescent="0.3">
      <c r="A31" s="251" t="s">
        <v>16</v>
      </c>
      <c r="B31" s="252"/>
      <c r="C31" s="34"/>
      <c r="D31" s="26">
        <f>SUM(D25:D30)</f>
        <v>198</v>
      </c>
      <c r="E31" s="28">
        <f t="shared" ref="E31:J31" si="2">SUM(E25:E30)</f>
        <v>31</v>
      </c>
      <c r="F31" s="28">
        <f t="shared" si="2"/>
        <v>0</v>
      </c>
      <c r="G31" s="196">
        <f t="shared" si="2"/>
        <v>10.16</v>
      </c>
      <c r="H31" s="35">
        <f t="shared" si="2"/>
        <v>0</v>
      </c>
      <c r="I31" s="35">
        <f t="shared" si="2"/>
        <v>31</v>
      </c>
      <c r="J31" s="35">
        <f t="shared" si="2"/>
        <v>0</v>
      </c>
      <c r="L31"/>
      <c r="M31"/>
      <c r="N31"/>
    </row>
    <row r="32" spans="1:14" s="169" customFormat="1" ht="16.5" thickTop="1" thickBot="1" x14ac:dyDescent="0.3">
      <c r="A32" s="222" t="s">
        <v>250</v>
      </c>
      <c r="B32" s="223"/>
      <c r="C32" s="223"/>
      <c r="D32" s="168"/>
      <c r="E32" s="168"/>
      <c r="F32" s="168"/>
      <c r="G32" s="194"/>
      <c r="H32" s="168"/>
      <c r="I32" s="168"/>
      <c r="J32" s="168"/>
      <c r="L32" s="170"/>
      <c r="M32" s="170"/>
      <c r="N32" s="170"/>
    </row>
    <row r="33" spans="1:14" s="3" customFormat="1" ht="15.75" thickTop="1" x14ac:dyDescent="0.25">
      <c r="A33" s="166" t="s">
        <v>271</v>
      </c>
      <c r="B33" s="141" t="s">
        <v>50</v>
      </c>
      <c r="C33" s="36" t="s">
        <v>171</v>
      </c>
      <c r="D33" s="32">
        <v>36</v>
      </c>
      <c r="E33" s="19">
        <v>5</v>
      </c>
      <c r="F33" s="20"/>
      <c r="G33" s="195">
        <v>1.84</v>
      </c>
      <c r="H33" s="20"/>
      <c r="I33" s="37">
        <v>5</v>
      </c>
      <c r="J33" s="37"/>
      <c r="L33"/>
      <c r="M33"/>
      <c r="N33"/>
    </row>
    <row r="34" spans="1:14" s="3" customFormat="1" x14ac:dyDescent="0.25">
      <c r="A34" s="165" t="s">
        <v>272</v>
      </c>
      <c r="B34" s="149" t="s">
        <v>52</v>
      </c>
      <c r="C34" s="4" t="s">
        <v>172</v>
      </c>
      <c r="D34" s="32">
        <v>18</v>
      </c>
      <c r="E34" s="19">
        <v>3</v>
      </c>
      <c r="F34" s="20"/>
      <c r="G34" s="191">
        <v>0.88</v>
      </c>
      <c r="H34" s="17"/>
      <c r="I34" s="38">
        <v>3</v>
      </c>
      <c r="J34" s="38"/>
      <c r="L34"/>
      <c r="M34"/>
      <c r="N34"/>
    </row>
    <row r="35" spans="1:14" s="3" customFormat="1" x14ac:dyDescent="0.25">
      <c r="A35" s="166" t="s">
        <v>273</v>
      </c>
      <c r="B35" s="149" t="s">
        <v>54</v>
      </c>
      <c r="C35" s="4" t="s">
        <v>173</v>
      </c>
      <c r="D35" s="32">
        <v>18</v>
      </c>
      <c r="E35" s="19">
        <v>3</v>
      </c>
      <c r="F35" s="20"/>
      <c r="G35" s="191">
        <v>0.88</v>
      </c>
      <c r="H35" s="17"/>
      <c r="I35" s="38">
        <v>3</v>
      </c>
      <c r="J35" s="38"/>
      <c r="L35"/>
      <c r="M35"/>
      <c r="N35"/>
    </row>
    <row r="36" spans="1:14" s="3" customFormat="1" x14ac:dyDescent="0.25">
      <c r="A36" s="165" t="s">
        <v>274</v>
      </c>
      <c r="B36" s="149" t="s">
        <v>56</v>
      </c>
      <c r="C36" s="4" t="s">
        <v>174</v>
      </c>
      <c r="D36" s="32">
        <v>36</v>
      </c>
      <c r="E36" s="19">
        <v>5</v>
      </c>
      <c r="F36" s="20"/>
      <c r="G36" s="191">
        <v>1.84</v>
      </c>
      <c r="H36" s="17"/>
      <c r="I36" s="38">
        <v>5</v>
      </c>
      <c r="J36" s="38"/>
      <c r="L36"/>
      <c r="M36"/>
      <c r="N36"/>
    </row>
    <row r="37" spans="1:14" s="3" customFormat="1" x14ac:dyDescent="0.25">
      <c r="A37" s="166" t="s">
        <v>275</v>
      </c>
      <c r="B37" s="149" t="s">
        <v>58</v>
      </c>
      <c r="C37" s="4" t="s">
        <v>175</v>
      </c>
      <c r="D37" s="32">
        <v>27</v>
      </c>
      <c r="E37" s="19">
        <v>4</v>
      </c>
      <c r="F37" s="20"/>
      <c r="G37" s="191">
        <v>1.32</v>
      </c>
      <c r="H37" s="17"/>
      <c r="I37" s="38">
        <v>4</v>
      </c>
      <c r="J37" s="38"/>
      <c r="L37"/>
      <c r="M37"/>
      <c r="N37"/>
    </row>
    <row r="38" spans="1:14" s="3" customFormat="1" x14ac:dyDescent="0.25">
      <c r="A38" s="165" t="s">
        <v>276</v>
      </c>
      <c r="B38" s="149" t="s">
        <v>60</v>
      </c>
      <c r="C38" s="4" t="s">
        <v>176</v>
      </c>
      <c r="D38" s="32">
        <v>9</v>
      </c>
      <c r="E38" s="19">
        <v>3</v>
      </c>
      <c r="F38" s="20"/>
      <c r="G38" s="191">
        <v>0.44</v>
      </c>
      <c r="H38" s="17"/>
      <c r="I38" s="38">
        <v>3</v>
      </c>
      <c r="J38" s="38"/>
      <c r="L38"/>
      <c r="M38"/>
      <c r="N38"/>
    </row>
    <row r="39" spans="1:14" s="3" customFormat="1" x14ac:dyDescent="0.25">
      <c r="A39" s="166" t="s">
        <v>277</v>
      </c>
      <c r="B39" s="60" t="s">
        <v>62</v>
      </c>
      <c r="C39" s="5" t="s">
        <v>177</v>
      </c>
      <c r="D39" s="32">
        <v>18</v>
      </c>
      <c r="E39" s="19">
        <v>3</v>
      </c>
      <c r="F39" s="20"/>
      <c r="G39" s="197">
        <v>0.88</v>
      </c>
      <c r="H39" s="39"/>
      <c r="I39" s="40">
        <v>3</v>
      </c>
      <c r="J39" s="40"/>
      <c r="L39"/>
      <c r="M39"/>
      <c r="N39"/>
    </row>
    <row r="40" spans="1:14" s="3" customFormat="1" x14ac:dyDescent="0.25">
      <c r="A40" s="165" t="s">
        <v>278</v>
      </c>
      <c r="B40" s="149" t="s">
        <v>64</v>
      </c>
      <c r="C40" s="5" t="s">
        <v>178</v>
      </c>
      <c r="D40" s="32">
        <v>36</v>
      </c>
      <c r="E40" s="19">
        <v>5</v>
      </c>
      <c r="F40" s="20"/>
      <c r="G40" s="197">
        <v>1.84</v>
      </c>
      <c r="H40" s="39"/>
      <c r="I40" s="40">
        <v>5</v>
      </c>
      <c r="J40" s="40"/>
      <c r="L40"/>
      <c r="M40"/>
      <c r="N40"/>
    </row>
    <row r="41" spans="1:14" s="3" customFormat="1" ht="24.75" customHeight="1" x14ac:dyDescent="0.25">
      <c r="A41" s="166" t="s">
        <v>279</v>
      </c>
      <c r="B41" s="149" t="s">
        <v>179</v>
      </c>
      <c r="C41" s="5" t="s">
        <v>180</v>
      </c>
      <c r="D41" s="32">
        <v>36</v>
      </c>
      <c r="E41" s="19">
        <v>5</v>
      </c>
      <c r="F41" s="20"/>
      <c r="G41" s="191">
        <v>1.76</v>
      </c>
      <c r="H41" s="17"/>
      <c r="I41" s="17">
        <v>5</v>
      </c>
      <c r="J41" s="17"/>
      <c r="L41"/>
      <c r="M41"/>
      <c r="N41"/>
    </row>
    <row r="42" spans="1:14" s="3" customFormat="1" x14ac:dyDescent="0.25">
      <c r="A42" s="165" t="s">
        <v>280</v>
      </c>
      <c r="B42" s="149" t="s">
        <v>68</v>
      </c>
      <c r="C42" s="5" t="s">
        <v>181</v>
      </c>
      <c r="D42" s="32">
        <v>36</v>
      </c>
      <c r="E42" s="19">
        <v>5</v>
      </c>
      <c r="F42" s="20"/>
      <c r="G42" s="197">
        <v>1.84</v>
      </c>
      <c r="H42" s="39"/>
      <c r="I42" s="40">
        <v>5</v>
      </c>
      <c r="J42" s="40"/>
      <c r="L42"/>
      <c r="M42"/>
      <c r="N42"/>
    </row>
    <row r="43" spans="1:14" s="3" customFormat="1" x14ac:dyDescent="0.25">
      <c r="A43" s="166" t="s">
        <v>281</v>
      </c>
      <c r="B43" s="149" t="s">
        <v>70</v>
      </c>
      <c r="C43" s="5" t="s">
        <v>182</v>
      </c>
      <c r="D43" s="32">
        <v>9</v>
      </c>
      <c r="E43" s="19">
        <v>2</v>
      </c>
      <c r="F43" s="20"/>
      <c r="G43" s="197">
        <v>0.44</v>
      </c>
      <c r="H43" s="39"/>
      <c r="I43" s="40">
        <v>2</v>
      </c>
      <c r="J43" s="40"/>
      <c r="L43"/>
      <c r="M43"/>
      <c r="N43"/>
    </row>
    <row r="44" spans="1:14" s="3" customFormat="1" x14ac:dyDescent="0.25">
      <c r="A44" s="165" t="s">
        <v>282</v>
      </c>
      <c r="B44" s="149" t="s">
        <v>72</v>
      </c>
      <c r="C44" s="5" t="s">
        <v>183</v>
      </c>
      <c r="D44" s="32">
        <v>27</v>
      </c>
      <c r="E44" s="19">
        <v>5</v>
      </c>
      <c r="F44" s="20"/>
      <c r="G44" s="197">
        <v>1.4</v>
      </c>
      <c r="H44" s="39"/>
      <c r="I44" s="40">
        <v>5</v>
      </c>
      <c r="J44" s="40"/>
      <c r="L44"/>
      <c r="M44"/>
      <c r="N44"/>
    </row>
    <row r="45" spans="1:14" s="3" customFormat="1" x14ac:dyDescent="0.25">
      <c r="A45" s="166" t="s">
        <v>283</v>
      </c>
      <c r="B45" s="149" t="s">
        <v>74</v>
      </c>
      <c r="C45" s="5" t="s">
        <v>184</v>
      </c>
      <c r="D45" s="32">
        <v>27</v>
      </c>
      <c r="E45" s="19">
        <v>4</v>
      </c>
      <c r="F45" s="20"/>
      <c r="G45" s="197">
        <v>1.4</v>
      </c>
      <c r="H45" s="39"/>
      <c r="I45" s="40">
        <v>4</v>
      </c>
      <c r="J45" s="40"/>
      <c r="L45"/>
      <c r="M45"/>
      <c r="N45"/>
    </row>
    <row r="46" spans="1:14" s="3" customFormat="1" ht="25.5" x14ac:dyDescent="0.25">
      <c r="A46" s="165" t="s">
        <v>284</v>
      </c>
      <c r="B46" s="154" t="s">
        <v>185</v>
      </c>
      <c r="C46" s="5" t="s">
        <v>186</v>
      </c>
      <c r="D46" s="32">
        <v>27</v>
      </c>
      <c r="E46" s="19">
        <v>5</v>
      </c>
      <c r="F46" s="20"/>
      <c r="G46" s="191">
        <v>1.4</v>
      </c>
      <c r="H46" s="17"/>
      <c r="I46" s="38">
        <v>5</v>
      </c>
      <c r="J46" s="38"/>
      <c r="L46"/>
      <c r="M46"/>
      <c r="N46"/>
    </row>
    <row r="47" spans="1:14" s="3" customFormat="1" ht="18" customHeight="1" x14ac:dyDescent="0.25">
      <c r="A47" s="166" t="s">
        <v>285</v>
      </c>
      <c r="B47" s="154" t="s">
        <v>78</v>
      </c>
      <c r="C47" s="5" t="s">
        <v>187</v>
      </c>
      <c r="D47" s="32">
        <v>18</v>
      </c>
      <c r="E47" s="19">
        <v>3</v>
      </c>
      <c r="F47" s="20"/>
      <c r="G47" s="197">
        <v>0.88</v>
      </c>
      <c r="H47" s="39"/>
      <c r="I47" s="40">
        <v>3</v>
      </c>
      <c r="J47" s="40"/>
      <c r="L47"/>
      <c r="M47"/>
      <c r="N47"/>
    </row>
    <row r="48" spans="1:14" s="3" customFormat="1" ht="26.25" thickBot="1" x14ac:dyDescent="0.3">
      <c r="A48" s="165" t="s">
        <v>286</v>
      </c>
      <c r="B48" s="154" t="s">
        <v>80</v>
      </c>
      <c r="C48" s="5" t="s">
        <v>188</v>
      </c>
      <c r="D48" s="32">
        <v>9</v>
      </c>
      <c r="E48" s="19">
        <v>1</v>
      </c>
      <c r="F48" s="20"/>
      <c r="G48" s="197">
        <v>0.44</v>
      </c>
      <c r="H48" s="39"/>
      <c r="I48" s="40">
        <v>1</v>
      </c>
      <c r="J48" s="40"/>
      <c r="L48"/>
      <c r="M48"/>
      <c r="N48"/>
    </row>
    <row r="49" spans="1:14" s="3" customFormat="1" ht="16.5" thickTop="1" thickBot="1" x14ac:dyDescent="0.3">
      <c r="A49" s="251" t="s">
        <v>16</v>
      </c>
      <c r="B49" s="252"/>
      <c r="C49" s="25"/>
      <c r="D49" s="41">
        <f t="shared" ref="D49:J49" si="3">SUM(D33:D48)</f>
        <v>387</v>
      </c>
      <c r="E49" s="41">
        <f t="shared" si="3"/>
        <v>61</v>
      </c>
      <c r="F49" s="41">
        <f t="shared" si="3"/>
        <v>0</v>
      </c>
      <c r="G49" s="167">
        <f t="shared" si="3"/>
        <v>19.48</v>
      </c>
      <c r="H49" s="41">
        <f t="shared" si="3"/>
        <v>0</v>
      </c>
      <c r="I49" s="41">
        <f t="shared" si="3"/>
        <v>61</v>
      </c>
      <c r="J49" s="41">
        <f t="shared" si="3"/>
        <v>0</v>
      </c>
      <c r="L49"/>
      <c r="M49"/>
      <c r="N49"/>
    </row>
    <row r="50" spans="1:14" s="169" customFormat="1" ht="16.5" thickTop="1" thickBot="1" x14ac:dyDescent="0.3">
      <c r="A50" s="222" t="s">
        <v>251</v>
      </c>
      <c r="B50" s="223"/>
      <c r="C50" s="223"/>
      <c r="D50" s="168"/>
      <c r="E50" s="168"/>
      <c r="F50" s="168"/>
      <c r="G50" s="194"/>
      <c r="H50" s="168"/>
      <c r="I50" s="168"/>
      <c r="J50" s="168"/>
      <c r="L50" s="170"/>
      <c r="M50" s="170"/>
      <c r="N50" s="170"/>
    </row>
    <row r="51" spans="1:14" s="3" customFormat="1" ht="15.75" thickTop="1" x14ac:dyDescent="0.25">
      <c r="A51" s="165" t="s">
        <v>287</v>
      </c>
      <c r="B51" s="158" t="s">
        <v>82</v>
      </c>
      <c r="C51" s="4" t="s">
        <v>189</v>
      </c>
      <c r="D51" s="7">
        <v>27</v>
      </c>
      <c r="E51" s="19">
        <v>4</v>
      </c>
      <c r="F51" s="20">
        <v>4</v>
      </c>
      <c r="G51" s="191">
        <v>1.4</v>
      </c>
      <c r="H51" s="17"/>
      <c r="I51" s="17">
        <v>4</v>
      </c>
      <c r="J51" s="17"/>
      <c r="L51"/>
      <c r="M51"/>
      <c r="N51"/>
    </row>
    <row r="52" spans="1:14" s="3" customFormat="1" x14ac:dyDescent="0.25">
      <c r="A52" s="165" t="s">
        <v>288</v>
      </c>
      <c r="B52" s="158" t="s">
        <v>84</v>
      </c>
      <c r="C52" s="4" t="s">
        <v>190</v>
      </c>
      <c r="D52" s="7">
        <v>18</v>
      </c>
      <c r="E52" s="19">
        <v>3</v>
      </c>
      <c r="F52" s="20">
        <v>3</v>
      </c>
      <c r="G52" s="191">
        <v>0.88</v>
      </c>
      <c r="H52" s="17"/>
      <c r="I52" s="17">
        <v>3</v>
      </c>
      <c r="J52" s="17"/>
      <c r="L52"/>
      <c r="M52"/>
      <c r="N52"/>
    </row>
    <row r="53" spans="1:14" s="3" customFormat="1" x14ac:dyDescent="0.25">
      <c r="A53" s="165" t="s">
        <v>289</v>
      </c>
      <c r="B53" s="158" t="s">
        <v>86</v>
      </c>
      <c r="C53" s="4" t="s">
        <v>191</v>
      </c>
      <c r="D53" s="7">
        <v>9</v>
      </c>
      <c r="E53" s="19">
        <v>2</v>
      </c>
      <c r="F53" s="20">
        <v>2</v>
      </c>
      <c r="G53" s="191">
        <v>0.44</v>
      </c>
      <c r="H53" s="17"/>
      <c r="I53" s="17">
        <v>2</v>
      </c>
      <c r="J53" s="17"/>
      <c r="L53"/>
      <c r="M53"/>
      <c r="N53"/>
    </row>
    <row r="54" spans="1:14" s="3" customFormat="1" x14ac:dyDescent="0.25">
      <c r="A54" s="165" t="s">
        <v>290</v>
      </c>
      <c r="B54" s="158" t="s">
        <v>88</v>
      </c>
      <c r="C54" s="4" t="s">
        <v>192</v>
      </c>
      <c r="D54" s="7">
        <v>18</v>
      </c>
      <c r="E54" s="19">
        <v>3</v>
      </c>
      <c r="F54" s="20">
        <v>3</v>
      </c>
      <c r="G54" s="191">
        <v>0.96</v>
      </c>
      <c r="H54" s="17"/>
      <c r="I54" s="17">
        <v>3</v>
      </c>
      <c r="J54" s="17"/>
      <c r="L54"/>
      <c r="M54"/>
      <c r="N54"/>
    </row>
    <row r="55" spans="1:14" s="3" customFormat="1" x14ac:dyDescent="0.25">
      <c r="A55" s="165" t="s">
        <v>291</v>
      </c>
      <c r="B55" s="158" t="s">
        <v>90</v>
      </c>
      <c r="C55" s="4" t="s">
        <v>193</v>
      </c>
      <c r="D55" s="7">
        <v>18</v>
      </c>
      <c r="E55" s="19">
        <v>2</v>
      </c>
      <c r="F55" s="20">
        <v>2</v>
      </c>
      <c r="G55" s="191">
        <v>0.88</v>
      </c>
      <c r="H55" s="17"/>
      <c r="I55" s="17">
        <v>2</v>
      </c>
      <c r="J55" s="17"/>
      <c r="L55"/>
      <c r="M55"/>
      <c r="N55"/>
    </row>
    <row r="56" spans="1:14" s="3" customFormat="1" x14ac:dyDescent="0.25">
      <c r="A56" s="165" t="s">
        <v>292</v>
      </c>
      <c r="B56" s="158" t="s">
        <v>92</v>
      </c>
      <c r="C56" s="4" t="s">
        <v>194</v>
      </c>
      <c r="D56" s="7">
        <v>18</v>
      </c>
      <c r="E56" s="19">
        <v>3</v>
      </c>
      <c r="F56" s="20">
        <v>3</v>
      </c>
      <c r="G56" s="191">
        <v>0.96</v>
      </c>
      <c r="H56" s="17"/>
      <c r="I56" s="17">
        <v>3</v>
      </c>
      <c r="J56" s="17"/>
      <c r="L56"/>
      <c r="M56"/>
      <c r="N56"/>
    </row>
    <row r="57" spans="1:14" s="3" customFormat="1" ht="24" customHeight="1" x14ac:dyDescent="0.25">
      <c r="A57" s="165" t="s">
        <v>293</v>
      </c>
      <c r="B57" s="103" t="s">
        <v>195</v>
      </c>
      <c r="C57" s="4" t="s">
        <v>196</v>
      </c>
      <c r="D57" s="7">
        <v>36</v>
      </c>
      <c r="E57" s="19">
        <v>5</v>
      </c>
      <c r="F57" s="20">
        <v>5</v>
      </c>
      <c r="G57" s="191">
        <v>1.84</v>
      </c>
      <c r="H57" s="17"/>
      <c r="I57" s="17">
        <v>5</v>
      </c>
      <c r="J57" s="17"/>
      <c r="L57"/>
      <c r="M57"/>
      <c r="N57"/>
    </row>
    <row r="58" spans="1:14" s="3" customFormat="1" ht="30.75" customHeight="1" x14ac:dyDescent="0.25">
      <c r="A58" s="165" t="s">
        <v>294</v>
      </c>
      <c r="B58" s="103" t="s">
        <v>197</v>
      </c>
      <c r="C58" s="4" t="s">
        <v>198</v>
      </c>
      <c r="D58" s="7">
        <v>36</v>
      </c>
      <c r="E58" s="19">
        <v>5</v>
      </c>
      <c r="F58" s="20">
        <v>5</v>
      </c>
      <c r="G58" s="191">
        <v>1.84</v>
      </c>
      <c r="H58" s="17"/>
      <c r="I58" s="17">
        <v>5</v>
      </c>
      <c r="J58" s="17"/>
      <c r="L58"/>
      <c r="M58"/>
      <c r="N58"/>
    </row>
    <row r="59" spans="1:14" s="3" customFormat="1" ht="25.5" x14ac:dyDescent="0.25">
      <c r="A59" s="165" t="s">
        <v>295</v>
      </c>
      <c r="B59" s="103" t="s">
        <v>98</v>
      </c>
      <c r="C59" s="4" t="s">
        <v>199</v>
      </c>
      <c r="D59" s="7">
        <v>36</v>
      </c>
      <c r="E59" s="19">
        <v>5</v>
      </c>
      <c r="F59" s="20">
        <v>5</v>
      </c>
      <c r="G59" s="191">
        <v>1.84</v>
      </c>
      <c r="H59" s="17"/>
      <c r="I59" s="17">
        <v>5</v>
      </c>
      <c r="J59" s="17"/>
      <c r="L59"/>
      <c r="M59"/>
      <c r="N59"/>
    </row>
    <row r="60" spans="1:14" s="3" customFormat="1" ht="25.5" x14ac:dyDescent="0.25">
      <c r="A60" s="165" t="s">
        <v>296</v>
      </c>
      <c r="B60" s="103" t="s">
        <v>100</v>
      </c>
      <c r="C60" s="4" t="s">
        <v>200</v>
      </c>
      <c r="D60" s="7">
        <v>27</v>
      </c>
      <c r="E60" s="19">
        <v>4</v>
      </c>
      <c r="F60" s="20">
        <v>4</v>
      </c>
      <c r="G60" s="191">
        <v>1.4</v>
      </c>
      <c r="H60" s="17"/>
      <c r="I60" s="17">
        <v>4</v>
      </c>
      <c r="J60" s="17"/>
      <c r="L60"/>
      <c r="M60"/>
      <c r="N60"/>
    </row>
    <row r="61" spans="1:14" s="3" customFormat="1" x14ac:dyDescent="0.25">
      <c r="A61" s="165" t="s">
        <v>297</v>
      </c>
      <c r="B61" s="103" t="s">
        <v>102</v>
      </c>
      <c r="C61" s="4" t="s">
        <v>201</v>
      </c>
      <c r="D61" s="7">
        <v>27</v>
      </c>
      <c r="E61" s="19">
        <v>4</v>
      </c>
      <c r="F61" s="20">
        <v>4</v>
      </c>
      <c r="G61" s="191">
        <v>1.32</v>
      </c>
      <c r="H61" s="17"/>
      <c r="I61" s="17">
        <v>4</v>
      </c>
      <c r="J61" s="17"/>
      <c r="L61"/>
      <c r="M61"/>
      <c r="N61"/>
    </row>
    <row r="62" spans="1:14" s="3" customFormat="1" x14ac:dyDescent="0.25">
      <c r="A62" s="165" t="s">
        <v>298</v>
      </c>
      <c r="B62" s="103" t="s">
        <v>104</v>
      </c>
      <c r="C62" s="4" t="s">
        <v>202</v>
      </c>
      <c r="D62" s="7">
        <v>18</v>
      </c>
      <c r="E62" s="19">
        <v>3</v>
      </c>
      <c r="F62" s="20">
        <v>3</v>
      </c>
      <c r="G62" s="191">
        <v>0.88</v>
      </c>
      <c r="H62" s="17"/>
      <c r="I62" s="17">
        <v>3</v>
      </c>
      <c r="J62" s="17"/>
      <c r="L62"/>
      <c r="M62"/>
      <c r="N62"/>
    </row>
    <row r="63" spans="1:14" x14ac:dyDescent="0.25">
      <c r="A63" s="165" t="s">
        <v>299</v>
      </c>
      <c r="B63" s="103" t="s">
        <v>106</v>
      </c>
      <c r="C63" s="4" t="s">
        <v>203</v>
      </c>
      <c r="D63" s="7">
        <v>18</v>
      </c>
      <c r="E63" s="19">
        <v>3</v>
      </c>
      <c r="F63" s="20">
        <v>3</v>
      </c>
      <c r="G63" s="191">
        <v>0.88</v>
      </c>
      <c r="H63" s="17"/>
      <c r="I63" s="17">
        <v>3</v>
      </c>
      <c r="J63" s="17"/>
    </row>
    <row r="64" spans="1:14" ht="25.5" x14ac:dyDescent="0.25">
      <c r="A64" s="165" t="s">
        <v>300</v>
      </c>
      <c r="B64" s="103" t="s">
        <v>108</v>
      </c>
      <c r="C64" s="4" t="s">
        <v>204</v>
      </c>
      <c r="D64" s="7">
        <v>18</v>
      </c>
      <c r="E64" s="19">
        <v>2</v>
      </c>
      <c r="F64" s="20">
        <v>2</v>
      </c>
      <c r="G64" s="197">
        <v>0.88</v>
      </c>
      <c r="H64" s="39"/>
      <c r="I64" s="39">
        <v>2</v>
      </c>
      <c r="J64" s="39"/>
    </row>
    <row r="65" spans="1:12" x14ac:dyDescent="0.25">
      <c r="A65" s="165" t="s">
        <v>301</v>
      </c>
      <c r="B65" s="103" t="s">
        <v>110</v>
      </c>
      <c r="C65" s="4" t="s">
        <v>205</v>
      </c>
      <c r="D65" s="7">
        <v>18</v>
      </c>
      <c r="E65" s="19">
        <v>4</v>
      </c>
      <c r="F65" s="20">
        <v>4</v>
      </c>
      <c r="G65" s="197">
        <v>0.88</v>
      </c>
      <c r="H65" s="39"/>
      <c r="I65" s="39">
        <v>4</v>
      </c>
      <c r="J65" s="39"/>
    </row>
    <row r="66" spans="1:12" x14ac:dyDescent="0.25">
      <c r="A66" s="165" t="s">
        <v>302</v>
      </c>
      <c r="B66" s="103" t="s">
        <v>112</v>
      </c>
      <c r="C66" s="4" t="s">
        <v>206</v>
      </c>
      <c r="D66" s="7">
        <v>18</v>
      </c>
      <c r="E66" s="19">
        <v>6</v>
      </c>
      <c r="F66" s="20">
        <v>6</v>
      </c>
      <c r="G66" s="197">
        <v>0.88</v>
      </c>
      <c r="H66" s="39"/>
      <c r="I66" s="39">
        <v>6</v>
      </c>
      <c r="J66" s="39"/>
    </row>
    <row r="67" spans="1:12" ht="15.75" thickBot="1" x14ac:dyDescent="0.3">
      <c r="A67" s="165" t="s">
        <v>303</v>
      </c>
      <c r="B67" s="103" t="s">
        <v>114</v>
      </c>
      <c r="C67" s="4" t="s">
        <v>207</v>
      </c>
      <c r="D67" s="7">
        <v>18</v>
      </c>
      <c r="E67" s="19">
        <v>6</v>
      </c>
      <c r="F67" s="20">
        <v>6</v>
      </c>
      <c r="G67" s="197">
        <v>0.88</v>
      </c>
      <c r="H67" s="39"/>
      <c r="I67" s="39">
        <v>6</v>
      </c>
      <c r="J67" s="39"/>
    </row>
    <row r="68" spans="1:12" ht="16.5" thickTop="1" thickBot="1" x14ac:dyDescent="0.3">
      <c r="A68" s="251" t="s">
        <v>16</v>
      </c>
      <c r="B68" s="252"/>
      <c r="C68" s="25"/>
      <c r="D68" s="26">
        <f>SUM(D51:D67)</f>
        <v>378</v>
      </c>
      <c r="E68" s="26">
        <f t="shared" ref="E68:J68" si="4">SUM(E51:E67)</f>
        <v>64</v>
      </c>
      <c r="F68" s="26">
        <f t="shared" si="4"/>
        <v>64</v>
      </c>
      <c r="G68" s="167">
        <f t="shared" si="4"/>
        <v>19.04</v>
      </c>
      <c r="H68" s="26">
        <f t="shared" si="4"/>
        <v>0</v>
      </c>
      <c r="I68" s="26">
        <f t="shared" si="4"/>
        <v>64</v>
      </c>
      <c r="J68" s="26">
        <f t="shared" si="4"/>
        <v>0</v>
      </c>
    </row>
    <row r="69" spans="1:12" s="170" customFormat="1" ht="16.5" thickTop="1" thickBot="1" x14ac:dyDescent="0.3">
      <c r="A69" s="222" t="s">
        <v>252</v>
      </c>
      <c r="B69" s="223"/>
      <c r="C69" s="223"/>
      <c r="D69" s="168"/>
      <c r="E69" s="168"/>
      <c r="F69" s="168"/>
      <c r="G69" s="194"/>
      <c r="H69" s="168"/>
      <c r="I69" s="168"/>
      <c r="J69" s="168"/>
      <c r="K69" s="169"/>
    </row>
    <row r="70" spans="1:12" s="3" customFormat="1" ht="15.75" thickTop="1" x14ac:dyDescent="0.25">
      <c r="A70" s="165" t="s">
        <v>287</v>
      </c>
      <c r="B70" s="158" t="s">
        <v>116</v>
      </c>
      <c r="C70" s="4" t="s">
        <v>208</v>
      </c>
      <c r="D70" s="7">
        <v>36</v>
      </c>
      <c r="E70" s="19">
        <v>5</v>
      </c>
      <c r="F70" s="20">
        <v>5</v>
      </c>
      <c r="G70" s="191">
        <v>1.76</v>
      </c>
      <c r="H70" s="17"/>
      <c r="I70" s="17">
        <v>5</v>
      </c>
      <c r="J70" s="17"/>
      <c r="L70"/>
    </row>
    <row r="71" spans="1:12" s="3" customFormat="1" x14ac:dyDescent="0.25">
      <c r="A71" s="165" t="s">
        <v>288</v>
      </c>
      <c r="B71" s="158" t="s">
        <v>118</v>
      </c>
      <c r="C71" s="4" t="s">
        <v>209</v>
      </c>
      <c r="D71" s="7">
        <v>9</v>
      </c>
      <c r="E71" s="19">
        <v>3</v>
      </c>
      <c r="F71" s="20">
        <v>3</v>
      </c>
      <c r="G71" s="191">
        <v>0.52</v>
      </c>
      <c r="H71" s="17"/>
      <c r="I71" s="17">
        <v>3</v>
      </c>
      <c r="J71" s="17"/>
      <c r="L71"/>
    </row>
    <row r="72" spans="1:12" s="3" customFormat="1" x14ac:dyDescent="0.25">
      <c r="A72" s="165" t="s">
        <v>289</v>
      </c>
      <c r="B72" s="158" t="s">
        <v>121</v>
      </c>
      <c r="C72" s="4" t="s">
        <v>210</v>
      </c>
      <c r="D72" s="7">
        <v>27</v>
      </c>
      <c r="E72" s="19">
        <v>4</v>
      </c>
      <c r="F72" s="20">
        <v>4</v>
      </c>
      <c r="G72" s="191">
        <v>1.4</v>
      </c>
      <c r="H72" s="17"/>
      <c r="I72" s="17">
        <v>4</v>
      </c>
      <c r="J72" s="17"/>
      <c r="L72"/>
    </row>
    <row r="73" spans="1:12" s="3" customFormat="1" x14ac:dyDescent="0.25">
      <c r="A73" s="165" t="s">
        <v>290</v>
      </c>
      <c r="B73" s="158" t="s">
        <v>124</v>
      </c>
      <c r="C73" s="4" t="s">
        <v>211</v>
      </c>
      <c r="D73" s="7">
        <v>18</v>
      </c>
      <c r="E73" s="19">
        <v>3</v>
      </c>
      <c r="F73" s="20">
        <v>3</v>
      </c>
      <c r="G73" s="191">
        <v>0.88</v>
      </c>
      <c r="H73" s="17"/>
      <c r="I73" s="17">
        <v>3</v>
      </c>
      <c r="J73" s="17"/>
      <c r="L73"/>
    </row>
    <row r="74" spans="1:12" s="3" customFormat="1" x14ac:dyDescent="0.25">
      <c r="A74" s="165" t="s">
        <v>291</v>
      </c>
      <c r="B74" s="158" t="s">
        <v>126</v>
      </c>
      <c r="C74" s="4" t="s">
        <v>212</v>
      </c>
      <c r="D74" s="7">
        <v>9</v>
      </c>
      <c r="E74" s="19">
        <v>1</v>
      </c>
      <c r="F74" s="20">
        <v>1</v>
      </c>
      <c r="G74" s="191">
        <v>0.44</v>
      </c>
      <c r="H74" s="17"/>
      <c r="I74" s="17">
        <v>1</v>
      </c>
      <c r="J74" s="17"/>
      <c r="L74"/>
    </row>
    <row r="75" spans="1:12" s="3" customFormat="1" x14ac:dyDescent="0.25">
      <c r="A75" s="165" t="s">
        <v>292</v>
      </c>
      <c r="B75" s="158" t="s">
        <v>129</v>
      </c>
      <c r="C75" s="4" t="s">
        <v>213</v>
      </c>
      <c r="D75" s="7">
        <v>9</v>
      </c>
      <c r="E75" s="19">
        <v>1</v>
      </c>
      <c r="F75" s="20">
        <v>1</v>
      </c>
      <c r="G75" s="191">
        <v>0.44</v>
      </c>
      <c r="H75" s="17"/>
      <c r="I75" s="17">
        <v>1</v>
      </c>
      <c r="J75" s="17"/>
      <c r="L75"/>
    </row>
    <row r="76" spans="1:12" s="3" customFormat="1" x14ac:dyDescent="0.25">
      <c r="A76" s="165" t="s">
        <v>293</v>
      </c>
      <c r="B76" s="158" t="s">
        <v>131</v>
      </c>
      <c r="C76" s="4" t="s">
        <v>214</v>
      </c>
      <c r="D76" s="7">
        <v>9</v>
      </c>
      <c r="E76" s="19">
        <v>2</v>
      </c>
      <c r="F76" s="20">
        <v>2</v>
      </c>
      <c r="G76" s="191">
        <v>0.44</v>
      </c>
      <c r="H76" s="17"/>
      <c r="I76" s="17">
        <v>2</v>
      </c>
      <c r="J76" s="17"/>
      <c r="L76"/>
    </row>
    <row r="77" spans="1:12" s="3" customFormat="1" x14ac:dyDescent="0.25">
      <c r="A77" s="165" t="s">
        <v>294</v>
      </c>
      <c r="B77" s="158" t="s">
        <v>133</v>
      </c>
      <c r="C77" s="4" t="s">
        <v>215</v>
      </c>
      <c r="D77" s="7">
        <v>9</v>
      </c>
      <c r="E77" s="19">
        <v>2</v>
      </c>
      <c r="F77" s="20">
        <v>2</v>
      </c>
      <c r="G77" s="191">
        <v>0.44</v>
      </c>
      <c r="H77" s="17"/>
      <c r="I77" s="17">
        <v>2</v>
      </c>
      <c r="J77" s="17"/>
      <c r="L77"/>
    </row>
    <row r="78" spans="1:12" s="3" customFormat="1" x14ac:dyDescent="0.25">
      <c r="A78" s="165" t="s">
        <v>295</v>
      </c>
      <c r="B78" s="158" t="s">
        <v>135</v>
      </c>
      <c r="C78" s="4" t="s">
        <v>216</v>
      </c>
      <c r="D78" s="7">
        <v>9</v>
      </c>
      <c r="E78" s="19">
        <v>2</v>
      </c>
      <c r="F78" s="20">
        <v>2</v>
      </c>
      <c r="G78" s="191">
        <v>0.44</v>
      </c>
      <c r="H78" s="17"/>
      <c r="I78" s="17">
        <v>2</v>
      </c>
      <c r="J78" s="17"/>
      <c r="L78"/>
    </row>
    <row r="79" spans="1:12" s="3" customFormat="1" x14ac:dyDescent="0.25">
      <c r="A79" s="165" t="s">
        <v>296</v>
      </c>
      <c r="B79" s="158" t="s">
        <v>137</v>
      </c>
      <c r="C79" s="4" t="s">
        <v>217</v>
      </c>
      <c r="D79" s="7">
        <v>36</v>
      </c>
      <c r="E79" s="19">
        <v>5</v>
      </c>
      <c r="F79" s="20">
        <v>5</v>
      </c>
      <c r="G79" s="191">
        <v>1.84</v>
      </c>
      <c r="H79" s="17"/>
      <c r="I79" s="17">
        <v>5</v>
      </c>
      <c r="J79" s="17"/>
      <c r="L79"/>
    </row>
    <row r="80" spans="1:12" s="3" customFormat="1" x14ac:dyDescent="0.25">
      <c r="A80" s="165" t="s">
        <v>297</v>
      </c>
      <c r="B80" s="158" t="s">
        <v>139</v>
      </c>
      <c r="C80" s="4" t="s">
        <v>218</v>
      </c>
      <c r="D80" s="7">
        <v>36</v>
      </c>
      <c r="E80" s="19">
        <v>4</v>
      </c>
      <c r="F80" s="20">
        <v>4</v>
      </c>
      <c r="G80" s="191">
        <v>1.84</v>
      </c>
      <c r="H80" s="17"/>
      <c r="I80" s="17">
        <v>4</v>
      </c>
      <c r="J80" s="17"/>
      <c r="L80"/>
    </row>
    <row r="81" spans="1:14" s="3" customFormat="1" x14ac:dyDescent="0.25">
      <c r="A81" s="165" t="s">
        <v>298</v>
      </c>
      <c r="B81" s="158" t="s">
        <v>142</v>
      </c>
      <c r="C81" s="4" t="s">
        <v>219</v>
      </c>
      <c r="D81" s="7">
        <v>27</v>
      </c>
      <c r="E81" s="19">
        <v>4</v>
      </c>
      <c r="F81" s="20">
        <v>4</v>
      </c>
      <c r="G81" s="191">
        <v>1.4</v>
      </c>
      <c r="H81" s="17"/>
      <c r="I81" s="17">
        <v>4</v>
      </c>
      <c r="J81" s="17"/>
      <c r="L81"/>
    </row>
    <row r="82" spans="1:14" s="3" customFormat="1" x14ac:dyDescent="0.25">
      <c r="A82" s="165" t="s">
        <v>299</v>
      </c>
      <c r="B82" s="158" t="s">
        <v>144</v>
      </c>
      <c r="C82" s="5" t="s">
        <v>220</v>
      </c>
      <c r="D82" s="7">
        <v>18</v>
      </c>
      <c r="E82" s="19">
        <v>3</v>
      </c>
      <c r="F82" s="20">
        <v>3</v>
      </c>
      <c r="G82" s="197">
        <v>0.88</v>
      </c>
      <c r="H82" s="39"/>
      <c r="I82" s="39">
        <v>3</v>
      </c>
      <c r="J82" s="39"/>
      <c r="L82"/>
    </row>
    <row r="83" spans="1:14" s="3" customFormat="1" x14ac:dyDescent="0.25">
      <c r="A83" s="165" t="s">
        <v>300</v>
      </c>
      <c r="B83" s="158" t="s">
        <v>146</v>
      </c>
      <c r="C83" s="5" t="s">
        <v>221</v>
      </c>
      <c r="D83" s="7">
        <v>18</v>
      </c>
      <c r="E83" s="19">
        <v>3</v>
      </c>
      <c r="F83" s="20">
        <v>3</v>
      </c>
      <c r="G83" s="197">
        <v>0.96</v>
      </c>
      <c r="H83" s="39"/>
      <c r="I83" s="39">
        <v>3</v>
      </c>
      <c r="J83" s="39"/>
      <c r="L83"/>
    </row>
    <row r="84" spans="1:14" s="3" customFormat="1" x14ac:dyDescent="0.25">
      <c r="A84" s="165" t="s">
        <v>301</v>
      </c>
      <c r="B84" s="158" t="s">
        <v>148</v>
      </c>
      <c r="C84" s="5" t="s">
        <v>222</v>
      </c>
      <c r="D84" s="7">
        <v>36</v>
      </c>
      <c r="E84" s="19">
        <v>4</v>
      </c>
      <c r="F84" s="20">
        <v>4</v>
      </c>
      <c r="G84" s="197">
        <v>1.84</v>
      </c>
      <c r="H84" s="39"/>
      <c r="I84" s="39">
        <v>4</v>
      </c>
      <c r="J84" s="39"/>
      <c r="L84"/>
    </row>
    <row r="85" spans="1:14" s="3" customFormat="1" x14ac:dyDescent="0.25">
      <c r="A85" s="165" t="s">
        <v>302</v>
      </c>
      <c r="B85" s="158" t="s">
        <v>150</v>
      </c>
      <c r="C85" s="4" t="s">
        <v>223</v>
      </c>
      <c r="D85" s="7">
        <v>18</v>
      </c>
      <c r="E85" s="19">
        <v>2</v>
      </c>
      <c r="F85" s="20">
        <v>2</v>
      </c>
      <c r="G85" s="191">
        <v>0.88</v>
      </c>
      <c r="H85" s="17"/>
      <c r="I85" s="17">
        <v>2</v>
      </c>
      <c r="J85" s="17"/>
      <c r="L85"/>
    </row>
    <row r="86" spans="1:14" x14ac:dyDescent="0.25">
      <c r="A86" s="165" t="s">
        <v>303</v>
      </c>
      <c r="B86" s="158" t="s">
        <v>110</v>
      </c>
      <c r="C86" s="4" t="s">
        <v>224</v>
      </c>
      <c r="D86" s="7">
        <v>18</v>
      </c>
      <c r="E86" s="19">
        <v>4</v>
      </c>
      <c r="F86" s="20">
        <v>4</v>
      </c>
      <c r="G86" s="191">
        <v>0.88</v>
      </c>
      <c r="H86" s="17"/>
      <c r="I86" s="17">
        <v>4</v>
      </c>
      <c r="J86" s="17"/>
    </row>
    <row r="87" spans="1:14" x14ac:dyDescent="0.25">
      <c r="A87" s="165" t="s">
        <v>304</v>
      </c>
      <c r="B87" s="158" t="s">
        <v>112</v>
      </c>
      <c r="C87" s="4" t="s">
        <v>225</v>
      </c>
      <c r="D87" s="7">
        <v>18</v>
      </c>
      <c r="E87" s="19">
        <v>6</v>
      </c>
      <c r="F87" s="20">
        <v>6</v>
      </c>
      <c r="G87" s="191">
        <v>0.88</v>
      </c>
      <c r="H87" s="17"/>
      <c r="I87" s="17">
        <v>6</v>
      </c>
      <c r="J87" s="17"/>
    </row>
    <row r="88" spans="1:14" ht="15.75" thickBot="1" x14ac:dyDescent="0.3">
      <c r="A88" s="165" t="s">
        <v>305</v>
      </c>
      <c r="B88" s="158" t="s">
        <v>114</v>
      </c>
      <c r="C88" s="4" t="s">
        <v>226</v>
      </c>
      <c r="D88" s="7">
        <v>18</v>
      </c>
      <c r="E88" s="19">
        <v>6</v>
      </c>
      <c r="F88" s="20">
        <v>6</v>
      </c>
      <c r="G88" s="191">
        <v>0.88</v>
      </c>
      <c r="H88" s="17"/>
      <c r="I88" s="17">
        <v>6</v>
      </c>
      <c r="J88" s="17"/>
    </row>
    <row r="89" spans="1:14" ht="16.5" thickTop="1" thickBot="1" x14ac:dyDescent="0.3">
      <c r="A89" s="251" t="s">
        <v>16</v>
      </c>
      <c r="B89" s="252"/>
      <c r="C89" s="25"/>
      <c r="D89" s="26">
        <f>SUM(D70:D88)</f>
        <v>378</v>
      </c>
      <c r="E89" s="27">
        <f>SUM(E70:E88)</f>
        <v>64</v>
      </c>
      <c r="F89" s="27">
        <f>SUM(F70:F88)</f>
        <v>64</v>
      </c>
      <c r="G89" s="198">
        <f t="shared" ref="G89:J89" si="5">SUM(G70:G88)</f>
        <v>19.04</v>
      </c>
      <c r="H89" s="27">
        <f t="shared" si="5"/>
        <v>0</v>
      </c>
      <c r="I89" s="27">
        <f t="shared" si="5"/>
        <v>64</v>
      </c>
      <c r="J89" s="27">
        <f t="shared" si="5"/>
        <v>0</v>
      </c>
    </row>
    <row r="90" spans="1:14" s="170" customFormat="1" ht="16.5" thickTop="1" thickBot="1" x14ac:dyDescent="0.3">
      <c r="A90" s="222" t="s">
        <v>253</v>
      </c>
      <c r="B90" s="223"/>
      <c r="C90" s="223"/>
      <c r="D90" s="168"/>
      <c r="E90" s="168"/>
      <c r="F90" s="168"/>
      <c r="G90" s="194"/>
      <c r="H90" s="168"/>
      <c r="I90" s="168"/>
      <c r="J90" s="168"/>
      <c r="K90" s="169"/>
    </row>
    <row r="91" spans="1:14" s="1" customFormat="1" ht="15" customHeight="1" thickTop="1" thickBot="1" x14ac:dyDescent="0.3">
      <c r="A91" s="43"/>
      <c r="B91" s="72" t="s">
        <v>264</v>
      </c>
      <c r="C91" s="44" t="s">
        <v>227</v>
      </c>
      <c r="D91" s="45"/>
      <c r="E91" s="46">
        <v>7</v>
      </c>
      <c r="F91" s="47"/>
      <c r="G91" s="199">
        <v>6.2</v>
      </c>
      <c r="H91" s="47"/>
      <c r="I91" s="47"/>
      <c r="J91" s="47"/>
      <c r="K91" s="2"/>
      <c r="L91"/>
      <c r="N91"/>
    </row>
    <row r="92" spans="1:14" ht="16.5" thickTop="1" thickBot="1" x14ac:dyDescent="0.3"/>
    <row r="93" spans="1:14" ht="16.5" thickTop="1" thickBot="1" x14ac:dyDescent="0.3">
      <c r="A93" s="234" t="s">
        <v>156</v>
      </c>
      <c r="B93" s="235"/>
      <c r="C93" s="50"/>
      <c r="D93" s="51">
        <f>D19+D23+D31+D49+D68+D91</f>
        <v>1116</v>
      </c>
      <c r="E93" s="52">
        <f>E19+E23+E31+E49+E68+E91</f>
        <v>180</v>
      </c>
      <c r="F93" s="52">
        <f t="shared" ref="F93:J93" si="6">F19+F23+F31+F49+F68+F91</f>
        <v>72</v>
      </c>
      <c r="G93" s="52">
        <f t="shared" si="6"/>
        <v>62.440000000000005</v>
      </c>
      <c r="H93" s="52">
        <f t="shared" si="6"/>
        <v>6</v>
      </c>
      <c r="I93" s="52">
        <f t="shared" si="6"/>
        <v>159</v>
      </c>
      <c r="J93" s="52">
        <f t="shared" si="6"/>
        <v>0</v>
      </c>
    </row>
    <row r="94" spans="1:14" ht="16.5" thickTop="1" thickBot="1" x14ac:dyDescent="0.3">
      <c r="A94" s="234" t="s">
        <v>157</v>
      </c>
      <c r="B94" s="235"/>
      <c r="C94" s="50"/>
      <c r="D94" s="51">
        <f>D19+D23+D31+D49+D89+D91</f>
        <v>1116</v>
      </c>
      <c r="E94" s="52">
        <f>E19+E23+E31+E49+E89+E91</f>
        <v>180</v>
      </c>
      <c r="F94" s="52">
        <f t="shared" ref="F94:J94" si="7">F19+F23+F31+F49+F89+F91</f>
        <v>72</v>
      </c>
      <c r="G94" s="52">
        <f t="shared" si="7"/>
        <v>62.440000000000005</v>
      </c>
      <c r="H94" s="52">
        <f t="shared" si="7"/>
        <v>6</v>
      </c>
      <c r="I94" s="52">
        <f t="shared" si="7"/>
        <v>159</v>
      </c>
      <c r="J94" s="52">
        <f t="shared" si="7"/>
        <v>0</v>
      </c>
    </row>
    <row r="95" spans="1:14" s="82" customFormat="1" ht="12.95" customHeight="1" thickTop="1" x14ac:dyDescent="0.25">
      <c r="A95" s="64"/>
      <c r="B95" s="64"/>
      <c r="C95" s="79"/>
      <c r="D95" s="80"/>
      <c r="E95" s="64"/>
      <c r="F95" s="64"/>
      <c r="G95" s="64"/>
      <c r="H95" s="64"/>
      <c r="I95" s="64"/>
      <c r="J95" s="64"/>
    </row>
    <row r="96" spans="1:14" s="82" customFormat="1" ht="13.5" customHeight="1" x14ac:dyDescent="0.25">
      <c r="A96" s="64"/>
      <c r="B96" s="64"/>
      <c r="C96" s="79"/>
      <c r="D96" s="80"/>
      <c r="E96" s="61"/>
      <c r="F96" s="61"/>
      <c r="G96" s="61"/>
      <c r="H96" s="61"/>
      <c r="I96" s="61"/>
      <c r="J96" s="61"/>
    </row>
    <row r="97" spans="1:23" s="71" customFormat="1" ht="12.75" x14ac:dyDescent="0.2">
      <c r="E97" s="61"/>
      <c r="F97" s="61"/>
      <c r="G97" s="61"/>
      <c r="H97" s="61"/>
      <c r="I97" s="61"/>
      <c r="J97" s="61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</row>
    <row r="98" spans="1:23" ht="49.9" customHeight="1" x14ac:dyDescent="0.25">
      <c r="A98" s="244" t="s">
        <v>238</v>
      </c>
      <c r="B98" s="244"/>
      <c r="C98" s="244"/>
      <c r="D98" s="244"/>
      <c r="E98" s="244"/>
      <c r="F98" s="244"/>
      <c r="G98" s="244"/>
      <c r="H98" s="244"/>
      <c r="I98" s="245">
        <f>H93</f>
        <v>6</v>
      </c>
      <c r="J98" s="245"/>
    </row>
    <row r="99" spans="1:23" ht="34.9" customHeight="1" x14ac:dyDescent="0.25">
      <c r="A99" s="246" t="s">
        <v>239</v>
      </c>
      <c r="B99" s="246"/>
      <c r="C99" s="246"/>
      <c r="D99" s="246"/>
      <c r="E99" s="246"/>
      <c r="F99" s="246"/>
      <c r="G99" s="246"/>
      <c r="H99" s="246"/>
      <c r="I99" s="245">
        <f>SUM(E15:E18,E21:E22,E28:E30,E39:E48,E57:E67,E91)/E93</f>
        <v>0.69444444444444442</v>
      </c>
      <c r="J99" s="245"/>
    </row>
    <row r="100" spans="1:23" ht="34.9" customHeight="1" x14ac:dyDescent="0.25">
      <c r="A100" s="246" t="s">
        <v>246</v>
      </c>
      <c r="B100" s="246"/>
      <c r="C100" s="246"/>
      <c r="D100" s="246"/>
      <c r="E100" s="246"/>
      <c r="F100" s="246"/>
      <c r="G100" s="246"/>
      <c r="H100" s="246"/>
      <c r="I100" s="245">
        <f>1-I99</f>
        <v>0.30555555555555558</v>
      </c>
      <c r="J100" s="245"/>
    </row>
    <row r="101" spans="1:23" ht="37.9" customHeight="1" x14ac:dyDescent="0.25">
      <c r="A101" s="246" t="s">
        <v>240</v>
      </c>
      <c r="B101" s="246"/>
      <c r="C101" s="246"/>
      <c r="D101" s="246"/>
      <c r="E101" s="246"/>
      <c r="F101" s="246"/>
      <c r="G101" s="246"/>
      <c r="H101" s="246"/>
      <c r="I101" s="249">
        <f>F93/E93*100</f>
        <v>40</v>
      </c>
      <c r="J101" s="249"/>
    </row>
    <row r="102" spans="1:23" ht="59.45" customHeight="1" x14ac:dyDescent="0.25">
      <c r="A102" s="246" t="s">
        <v>241</v>
      </c>
      <c r="B102" s="246"/>
      <c r="C102" s="246"/>
      <c r="D102" s="246"/>
      <c r="E102" s="246"/>
      <c r="F102" s="246"/>
      <c r="G102" s="246"/>
      <c r="H102" s="246"/>
      <c r="I102" s="249">
        <f>G93/E93*100</f>
        <v>34.68888888888889</v>
      </c>
      <c r="J102" s="249"/>
    </row>
    <row r="103" spans="1:23" ht="57.6" customHeight="1" x14ac:dyDescent="0.25">
      <c r="A103" s="244" t="s">
        <v>244</v>
      </c>
      <c r="B103" s="244"/>
      <c r="C103" s="244"/>
      <c r="D103" s="244"/>
      <c r="E103" s="244"/>
      <c r="F103" s="244"/>
      <c r="G103" s="244"/>
      <c r="H103" s="244"/>
      <c r="I103" s="247">
        <f>I93/E93*100</f>
        <v>88.333333333333329</v>
      </c>
      <c r="J103" s="247"/>
    </row>
    <row r="104" spans="1:23" ht="55.15" customHeight="1" x14ac:dyDescent="0.25">
      <c r="A104" s="244" t="s">
        <v>245</v>
      </c>
      <c r="B104" s="244"/>
      <c r="C104" s="244"/>
      <c r="D104" s="244"/>
      <c r="E104" s="244"/>
      <c r="F104" s="244"/>
      <c r="G104" s="244"/>
      <c r="H104" s="244"/>
      <c r="I104" s="247">
        <f>I94/E94*100</f>
        <v>88.333333333333329</v>
      </c>
      <c r="J104" s="247"/>
    </row>
    <row r="105" spans="1:23" ht="49.15" customHeight="1" x14ac:dyDescent="0.25">
      <c r="A105" s="244" t="s">
        <v>242</v>
      </c>
      <c r="B105" s="244"/>
      <c r="C105" s="244"/>
      <c r="D105" s="244"/>
      <c r="E105" s="244"/>
      <c r="F105" s="244"/>
      <c r="G105" s="244"/>
      <c r="H105" s="244"/>
      <c r="I105" s="248" t="s">
        <v>243</v>
      </c>
      <c r="J105" s="248"/>
    </row>
  </sheetData>
  <mergeCells count="32">
    <mergeCell ref="A104:H104"/>
    <mergeCell ref="I104:J104"/>
    <mergeCell ref="A105:H105"/>
    <mergeCell ref="I105:J105"/>
    <mergeCell ref="I1:J1"/>
    <mergeCell ref="A101:H101"/>
    <mergeCell ref="I101:J101"/>
    <mergeCell ref="A102:H102"/>
    <mergeCell ref="I102:J102"/>
    <mergeCell ref="A103:H103"/>
    <mergeCell ref="I103:J103"/>
    <mergeCell ref="A98:H98"/>
    <mergeCell ref="I98:J98"/>
    <mergeCell ref="A99:H99"/>
    <mergeCell ref="I99:J99"/>
    <mergeCell ref="A100:H100"/>
    <mergeCell ref="A2:J2"/>
    <mergeCell ref="I100:J100"/>
    <mergeCell ref="A90:C90"/>
    <mergeCell ref="A93:B93"/>
    <mergeCell ref="A94:B94"/>
    <mergeCell ref="F10:J11"/>
    <mergeCell ref="A32:C32"/>
    <mergeCell ref="A49:B49"/>
    <mergeCell ref="A50:C50"/>
    <mergeCell ref="A68:B68"/>
    <mergeCell ref="A69:C69"/>
    <mergeCell ref="A89:B89"/>
    <mergeCell ref="A14:C14"/>
    <mergeCell ref="A20:C20"/>
    <mergeCell ref="A24:C24"/>
    <mergeCell ref="A31:B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32A37F10615B4AB1CFD52DEEB1494F" ma:contentTypeVersion="5" ma:contentTypeDescription="Utwórz nowy dokument." ma:contentTypeScope="" ma:versionID="eaa04a0696b191dc3d13b66d892fa4f6">
  <xsd:schema xmlns:xsd="http://www.w3.org/2001/XMLSchema" xmlns:xs="http://www.w3.org/2001/XMLSchema" xmlns:p="http://schemas.microsoft.com/office/2006/metadata/properties" xmlns:ns2="18170b33-e72d-431b-9f61-223bfc4be9e0" xmlns:ns3="610fae53-8a6f-4dc4-bb7b-c6115f851431" targetNamespace="http://schemas.microsoft.com/office/2006/metadata/properties" ma:root="true" ma:fieldsID="dd563479a9d09bf4b5b893c48d3800ed" ns2:_="" ns3:_="">
    <xsd:import namespace="18170b33-e72d-431b-9f61-223bfc4be9e0"/>
    <xsd:import namespace="610fae53-8a6f-4dc4-bb7b-c6115f851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70b33-e72d-431b-9f61-223bfc4be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fae53-8a6f-4dc4-bb7b-c6115f851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456EC1-D598-454D-9FE6-99B195FBF1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4EB6CE-EE93-410E-8347-C103D81F9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70b33-e72d-431b-9f61-223bfc4be9e0"/>
    <ds:schemaRef ds:uri="610fae53-8a6f-4dc4-bb7b-c6115f851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AD60DC-E717-4ED6-9653-18327AE1229C}">
  <ds:schemaRefs>
    <ds:schemaRef ds:uri="http://purl.org/dc/dcmitype/"/>
    <ds:schemaRef ds:uri="http://schemas.microsoft.com/office/infopath/2007/PartnerControls"/>
    <ds:schemaRef ds:uri="610fae53-8a6f-4dc4-bb7b-c6115f851431"/>
    <ds:schemaRef ds:uri="http://schemas.microsoft.com/office/2006/documentManagement/types"/>
    <ds:schemaRef ds:uri="http://purl.org/dc/elements/1.1/"/>
    <ds:schemaRef ds:uri="http://purl.org/dc/terms/"/>
    <ds:schemaRef ds:uri="18170b33-e72d-431b-9f61-223bfc4be9e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PS1</vt:lpstr>
      <vt:lpstr>PS1 il.</vt:lpstr>
      <vt:lpstr>PN1</vt:lpstr>
      <vt:lpstr>PN1 il.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uwb xps</dc:creator>
  <cp:keywords/>
  <dc:description/>
  <cp:lastModifiedBy>Katarzyna Fiedorow</cp:lastModifiedBy>
  <cp:revision/>
  <cp:lastPrinted>2024-02-13T12:31:03Z</cp:lastPrinted>
  <dcterms:created xsi:type="dcterms:W3CDTF">2018-12-06T09:52:30Z</dcterms:created>
  <dcterms:modified xsi:type="dcterms:W3CDTF">2024-04-09T07:39:58Z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0x0101003432A37F10615B4AB1CFD52DEEB1494F</vt:lpwstr>
  </property>
</Properties>
</file>