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wiszniewska\AppData\Local\Temp\ezdpuw\20260309103946435\"/>
    </mc:Choice>
  </mc:AlternateContent>
  <xr:revisionPtr revIDLastSave="0" documentId="13_ncr:1_{D048C723-ECE3-40D6-BD14-593FDC0CEA2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S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Z100" i="1" l="1"/>
  <c r="Y100" i="1"/>
  <c r="Y101" i="1" s="1"/>
  <c r="X100" i="1"/>
  <c r="W100" i="1"/>
  <c r="W101" i="1" s="1"/>
  <c r="V100" i="1"/>
  <c r="U100" i="1"/>
  <c r="U101" i="1" s="1"/>
  <c r="T100" i="1"/>
  <c r="S100" i="1"/>
  <c r="S101" i="1" s="1"/>
  <c r="R100" i="1"/>
  <c r="Q100" i="1"/>
  <c r="Q101" i="1" s="1"/>
  <c r="P100" i="1"/>
  <c r="O100" i="1"/>
  <c r="Z96" i="1"/>
  <c r="Y96" i="1"/>
  <c r="Y97" i="1" s="1"/>
  <c r="X96" i="1"/>
  <c r="W96" i="1"/>
  <c r="W97" i="1" s="1"/>
  <c r="V96" i="1"/>
  <c r="U96" i="1"/>
  <c r="U97" i="1" s="1"/>
  <c r="T96" i="1"/>
  <c r="S96" i="1"/>
  <c r="S97" i="1" s="1"/>
  <c r="R96" i="1"/>
  <c r="Q96" i="1"/>
  <c r="Q97" i="1" s="1"/>
  <c r="P96" i="1"/>
  <c r="O96" i="1"/>
  <c r="O97" i="1" s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F91" i="1"/>
  <c r="I90" i="1"/>
  <c r="H90" i="1"/>
  <c r="I89" i="1"/>
  <c r="H89" i="1"/>
  <c r="I88" i="1"/>
  <c r="H88" i="1"/>
  <c r="I87" i="1"/>
  <c r="H87" i="1"/>
  <c r="G87" i="1" s="1"/>
  <c r="I86" i="1"/>
  <c r="H86" i="1"/>
  <c r="G86" i="1" s="1"/>
  <c r="I85" i="1"/>
  <c r="H85" i="1"/>
  <c r="I84" i="1"/>
  <c r="H84" i="1"/>
  <c r="G84" i="1" s="1"/>
  <c r="I83" i="1"/>
  <c r="H83" i="1"/>
  <c r="I82" i="1"/>
  <c r="H82" i="1"/>
  <c r="I81" i="1"/>
  <c r="H81" i="1"/>
  <c r="I80" i="1"/>
  <c r="H80" i="1"/>
  <c r="G80" i="1" s="1"/>
  <c r="I79" i="1"/>
  <c r="H79" i="1"/>
  <c r="G79" i="1"/>
  <c r="I78" i="1"/>
  <c r="H78" i="1"/>
  <c r="I77" i="1"/>
  <c r="H77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F74" i="1"/>
  <c r="I73" i="1"/>
  <c r="H73" i="1"/>
  <c r="G73" i="1" s="1"/>
  <c r="I72" i="1"/>
  <c r="H72" i="1"/>
  <c r="I71" i="1"/>
  <c r="H71" i="1"/>
  <c r="I70" i="1"/>
  <c r="H70" i="1"/>
  <c r="I69" i="1"/>
  <c r="H69" i="1"/>
  <c r="G69" i="1" s="1"/>
  <c r="I68" i="1"/>
  <c r="G68" i="1" s="1"/>
  <c r="H68" i="1"/>
  <c r="I67" i="1"/>
  <c r="H67" i="1"/>
  <c r="I66" i="1"/>
  <c r="H66" i="1"/>
  <c r="G66" i="1" s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G55" i="1"/>
  <c r="G54" i="1"/>
  <c r="G53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0" i="1"/>
  <c r="H50" i="1"/>
  <c r="I49" i="1"/>
  <c r="H49" i="1"/>
  <c r="G49" i="1" s="1"/>
  <c r="I48" i="1"/>
  <c r="G48" i="1" s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G39" i="1" s="1"/>
  <c r="I38" i="1"/>
  <c r="H38" i="1"/>
  <c r="G38" i="1" s="1"/>
  <c r="I37" i="1"/>
  <c r="H37" i="1"/>
  <c r="I36" i="1"/>
  <c r="H36" i="1"/>
  <c r="G36" i="1" s="1"/>
  <c r="I35" i="1"/>
  <c r="H35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F33" i="1"/>
  <c r="I32" i="1"/>
  <c r="H32" i="1"/>
  <c r="I31" i="1"/>
  <c r="H31" i="1"/>
  <c r="I30" i="1"/>
  <c r="H30" i="1"/>
  <c r="G30" i="1" s="1"/>
  <c r="I29" i="1"/>
  <c r="H29" i="1"/>
  <c r="G29" i="1"/>
  <c r="I28" i="1"/>
  <c r="G28" i="1" s="1"/>
  <c r="I27" i="1"/>
  <c r="H27" i="1"/>
  <c r="G27" i="1" s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F25" i="1"/>
  <c r="H24" i="1"/>
  <c r="G24" i="1" s="1"/>
  <c r="H23" i="1"/>
  <c r="G23" i="1" s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F21" i="1"/>
  <c r="I20" i="1"/>
  <c r="H20" i="1"/>
  <c r="I19" i="1"/>
  <c r="H19" i="1"/>
  <c r="G19" i="1" s="1"/>
  <c r="I18" i="1"/>
  <c r="H18" i="1"/>
  <c r="I17" i="1"/>
  <c r="H17" i="1"/>
  <c r="H16" i="1"/>
  <c r="G16" i="1" s="1"/>
  <c r="H15" i="1"/>
  <c r="G15" i="1" s="1"/>
  <c r="G37" i="1" l="1"/>
  <c r="G56" i="1"/>
  <c r="G64" i="1"/>
  <c r="G88" i="1"/>
  <c r="G47" i="1"/>
  <c r="G67" i="1"/>
  <c r="G61" i="1"/>
  <c r="G70" i="1"/>
  <c r="V98" i="1"/>
  <c r="P94" i="1"/>
  <c r="X94" i="1"/>
  <c r="G41" i="1"/>
  <c r="G20" i="1"/>
  <c r="G46" i="1"/>
  <c r="G65" i="1"/>
  <c r="G81" i="1"/>
  <c r="G85" i="1"/>
  <c r="F98" i="1"/>
  <c r="G89" i="1"/>
  <c r="Z98" i="1"/>
  <c r="G43" i="1"/>
  <c r="H74" i="1"/>
  <c r="H51" i="1"/>
  <c r="J98" i="1"/>
  <c r="R98" i="1"/>
  <c r="I33" i="1"/>
  <c r="G18" i="1"/>
  <c r="G25" i="1"/>
  <c r="M98" i="1"/>
  <c r="U98" i="1"/>
  <c r="G40" i="1"/>
  <c r="G44" i="1"/>
  <c r="G60" i="1"/>
  <c r="N98" i="1"/>
  <c r="H25" i="1"/>
  <c r="I51" i="1"/>
  <c r="G62" i="1"/>
  <c r="L98" i="1"/>
  <c r="T98" i="1"/>
  <c r="G42" i="1"/>
  <c r="G31" i="1"/>
  <c r="G63" i="1"/>
  <c r="G82" i="1"/>
  <c r="O98" i="1"/>
  <c r="H33" i="1"/>
  <c r="G50" i="1"/>
  <c r="H91" i="1"/>
  <c r="G32" i="1"/>
  <c r="G83" i="1"/>
  <c r="H21" i="1"/>
  <c r="W98" i="1"/>
  <c r="G71" i="1"/>
  <c r="I91" i="1"/>
  <c r="G90" i="1"/>
  <c r="O103" i="1"/>
  <c r="G17" i="1"/>
  <c r="I21" i="1"/>
  <c r="I98" i="1" s="1"/>
  <c r="Q98" i="1"/>
  <c r="Q99" i="1" s="1"/>
  <c r="Y98" i="1"/>
  <c r="Y99" i="1" s="1"/>
  <c r="K98" i="1"/>
  <c r="S98" i="1"/>
  <c r="G45" i="1"/>
  <c r="G59" i="1"/>
  <c r="G74" i="1" s="1"/>
  <c r="I74" i="1"/>
  <c r="G72" i="1"/>
  <c r="G78" i="1"/>
  <c r="U99" i="1"/>
  <c r="M94" i="1"/>
  <c r="O102" i="1"/>
  <c r="F94" i="1"/>
  <c r="N94" i="1"/>
  <c r="V94" i="1"/>
  <c r="S102" i="1"/>
  <c r="U94" i="1"/>
  <c r="G77" i="1"/>
  <c r="O94" i="1"/>
  <c r="W94" i="1"/>
  <c r="O101" i="1"/>
  <c r="W102" i="1"/>
  <c r="P98" i="1"/>
  <c r="X98" i="1"/>
  <c r="G35" i="1"/>
  <c r="Q94" i="1"/>
  <c r="Y94" i="1"/>
  <c r="S103" i="1"/>
  <c r="J94" i="1"/>
  <c r="R94" i="1"/>
  <c r="Z94" i="1"/>
  <c r="W103" i="1"/>
  <c r="K94" i="1"/>
  <c r="S94" i="1"/>
  <c r="L94" i="1"/>
  <c r="T94" i="1"/>
  <c r="W95" i="1" l="1"/>
  <c r="I94" i="1"/>
  <c r="G33" i="1"/>
  <c r="S99" i="1"/>
  <c r="H94" i="1"/>
  <c r="W99" i="1"/>
  <c r="G91" i="1"/>
  <c r="G51" i="1"/>
  <c r="H98" i="1"/>
  <c r="G100" i="1" s="1"/>
  <c r="O99" i="1"/>
  <c r="Y95" i="1"/>
  <c r="G21" i="1"/>
  <c r="G96" i="1"/>
  <c r="S95" i="1"/>
  <c r="Q95" i="1"/>
  <c r="O95" i="1"/>
  <c r="G95" i="1"/>
  <c r="G99" i="1"/>
  <c r="U95" i="1"/>
  <c r="G94" i="1" l="1"/>
  <c r="G98" i="1"/>
  <c r="G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Ewa</author>
  </authors>
  <commentList>
    <comment ref="G1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9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<sst xmlns="http://schemas.openxmlformats.org/spreadsheetml/2006/main" count="264" uniqueCount="182">
  <si>
    <t>Harmonogram realizacji programu studiów obowiązującego od roku akademickiego 2026/2027</t>
  </si>
  <si>
    <t>Kierunek studiów: ekonomiczno-prawny</t>
  </si>
  <si>
    <t>Poziom studiów: pierwszego stopnia</t>
  </si>
  <si>
    <t>Profil studiów: ogólnoakademicki</t>
  </si>
  <si>
    <t>Forma studiów: satcjonarne</t>
  </si>
  <si>
    <t>stacjonarne</t>
  </si>
  <si>
    <t>Zaopiniowany na Radzie Wydziału</t>
  </si>
  <si>
    <t>W dniu:</t>
  </si>
  <si>
    <t>Obowiązuje od roku akademickiego: 2026/2027</t>
  </si>
  <si>
    <t>Liczba godzin zajęć</t>
  </si>
  <si>
    <t>I rok</t>
  </si>
  <si>
    <t>II rok</t>
  </si>
  <si>
    <t>III rok</t>
  </si>
  <si>
    <t>1 sem.</t>
  </si>
  <si>
    <t>2 sem.</t>
  </si>
  <si>
    <t>3 sem.</t>
  </si>
  <si>
    <t>4 sem.</t>
  </si>
  <si>
    <t>5 sem.</t>
  </si>
  <si>
    <t>6 sem.</t>
  </si>
  <si>
    <t>L.P.</t>
  </si>
  <si>
    <t>NAZWA GRUPY ZAJĘĆ/
NAZWA ZAJĘĆ</t>
  </si>
  <si>
    <t>KOD
ZAJĘĆ 
USOS</t>
  </si>
  <si>
    <t>Egzamin po semestrze</t>
  </si>
  <si>
    <t>Zaliczenie po semestrze</t>
  </si>
  <si>
    <t>ECTS</t>
  </si>
  <si>
    <t>RAZEM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</si>
  <si>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</si>
  <si>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</si>
  <si>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t>KONWEiFRSATORIA</t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</si>
  <si>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</si>
  <si>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</si>
  <si>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</si>
  <si>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t>ZAJĘCIA TERENOWEiF</t>
  </si>
  <si>
    <t>WYKŁADY</t>
  </si>
  <si>
    <t>Ć/K/L/LEK/SiP/ZT</t>
  </si>
  <si>
    <t>Grupa Zajęć_ 1.1 Przedmioty kształcenia ogólnego</t>
  </si>
  <si>
    <t xml:space="preserve">Podstawy ekonomicznego i prawniczego języka angielskiego I </t>
  </si>
  <si>
    <t>Podstawy ekonomicznego i prawniczego języka angielskiego II</t>
  </si>
  <si>
    <t>Wychowanie fizyczne I</t>
  </si>
  <si>
    <t>Wychowanie fizyczne II</t>
  </si>
  <si>
    <t xml:space="preserve">Technologie informacyjne  </t>
  </si>
  <si>
    <t>Ochrona własności intelektualnej</t>
  </si>
  <si>
    <t>Grupa Zajęć_ 1.2 Przedmioty humanizujące</t>
  </si>
  <si>
    <t>Ekonomia w literaturze</t>
  </si>
  <si>
    <t>Retoryka i dyskurs w ekonomii</t>
  </si>
  <si>
    <t>Grupa Zajęć_ 2 Przedmioty podstawowe</t>
  </si>
  <si>
    <t>Wprowadzenie do teorii prawa</t>
  </si>
  <si>
    <t>1</t>
  </si>
  <si>
    <t>Prawo konstytucyjne</t>
  </si>
  <si>
    <t>Prawo cywilne</t>
  </si>
  <si>
    <t>2</t>
  </si>
  <si>
    <t xml:space="preserve">Ekonomia </t>
  </si>
  <si>
    <t>Matematyka w ekonomii</t>
  </si>
  <si>
    <t xml:space="preserve">Podstawy rachunkowości </t>
  </si>
  <si>
    <t>Grupa Zajęć_ 3 Przedmioty kierunkowe</t>
  </si>
  <si>
    <t>Prawo finansowe</t>
  </si>
  <si>
    <t>5</t>
  </si>
  <si>
    <t>Prawo administracyjne</t>
  </si>
  <si>
    <t>3</t>
  </si>
  <si>
    <t>Postępowanie administracyjne</t>
  </si>
  <si>
    <t>Podstawy prawa podatkowego</t>
  </si>
  <si>
    <t>Postępowanie podatkowe</t>
  </si>
  <si>
    <t>4</t>
  </si>
  <si>
    <t>Podstawy prawa pracy i ubezpieczeń społecznych</t>
  </si>
  <si>
    <t>Zastosowanie ekonomii w prawie</t>
  </si>
  <si>
    <t>Podstawy bankowości</t>
  </si>
  <si>
    <t>Rynki finansowe</t>
  </si>
  <si>
    <t xml:space="preserve">Finanse publiczne </t>
  </si>
  <si>
    <t>Polityka gospodarcza</t>
  </si>
  <si>
    <t>Rachunkowość i sprawozdawczość finansowa</t>
  </si>
  <si>
    <t>Analiza ekonomiczna w decyzjach gospodarczych</t>
  </si>
  <si>
    <t>Ocena projektów inwestycyjnych</t>
  </si>
  <si>
    <t>Komunikacja i negocjacje w biznesie</t>
  </si>
  <si>
    <t>Warsztat analizy danych ekonomicznych</t>
  </si>
  <si>
    <t xml:space="preserve">Grupa Zajęć_ 4 Seminaria </t>
  </si>
  <si>
    <t>Seminarium badawcze cz. 1</t>
  </si>
  <si>
    <t>Seminarium badawcze cz. 2</t>
  </si>
  <si>
    <t>Seminarium badawcze cz. 3</t>
  </si>
  <si>
    <t>6</t>
  </si>
  <si>
    <t>Moduł specjalizacyjny_ 5.1 Finanse i prawo w administracji publicznej</t>
  </si>
  <si>
    <t>Grupa Zajęć_ 5 Przedmioty specjalizacyjne</t>
  </si>
  <si>
    <t>Prawo gospodarcze publiczne</t>
  </si>
  <si>
    <t>Prawo samorządu terytorialnego</t>
  </si>
  <si>
    <t>System budżetowy samorządu terytorialnego</t>
  </si>
  <si>
    <t>Wprowadzenie do zamówień publicznych</t>
  </si>
  <si>
    <t>Rachunkowość jednostek sektora publicznego</t>
  </si>
  <si>
    <t>Ekonomia podmiotów sektora publicznego</t>
  </si>
  <si>
    <t>Finanse lokalne</t>
  </si>
  <si>
    <t>ESG w finansach publicznych</t>
  </si>
  <si>
    <t>Projekty publiczne: ramy finansowo-prawne</t>
  </si>
  <si>
    <t>Modele realizacji i finansowania zadań publicznych</t>
  </si>
  <si>
    <t>Usługi e-administracji</t>
  </si>
  <si>
    <t>Dług publiczny i ryzyko fiskalne</t>
  </si>
  <si>
    <t>Systemy informatyczne w sektorze publicznym</t>
  </si>
  <si>
    <t>Egzekucja w administracji</t>
  </si>
  <si>
    <t>Warsztaty przygotowania pism w postępowaniu administracyjnym i podatkowym</t>
  </si>
  <si>
    <t>Moduł specjalizacyjny_ 5.2 Finanse i prawo w biznesie</t>
  </si>
  <si>
    <t>Wprowadzenie do prawa umów</t>
  </si>
  <si>
    <t>Wprowadzenie do prawa spółek</t>
  </si>
  <si>
    <t>Prawo walutowe i dewizowe</t>
  </si>
  <si>
    <t xml:space="preserve">Przedsiębiorczość </t>
  </si>
  <si>
    <t>Finanse przedsiębiorstwa</t>
  </si>
  <si>
    <t>Ubezpieczenia gospodarcze</t>
  </si>
  <si>
    <t>Rachunkowość zarządcza</t>
  </si>
  <si>
    <t>ESG w biznesie</t>
  </si>
  <si>
    <t>Opodatkowanie działalności gospodarczej</t>
  </si>
  <si>
    <t>Ewidencja i sprawozdawczość podatkowa</t>
  </si>
  <si>
    <t>Strategie podatkowe przedsiębiorstw</t>
  </si>
  <si>
    <t>Zastosowanie informatyki w finansach i rachunkowości</t>
  </si>
  <si>
    <t>Warsztaty obsługi umów i pism gospodarczych</t>
  </si>
  <si>
    <t>Narzędzia analityczne w biznesie</t>
  </si>
  <si>
    <t>Grupa Zajęć_ 6 (Praktyki zawodoWEiF)</t>
  </si>
  <si>
    <t>OGÓŁEM</t>
  </si>
  <si>
    <t>suma kontrolna 1</t>
  </si>
  <si>
    <t>suma kontrolna 2</t>
  </si>
  <si>
    <t>liczba egz./zal.</t>
  </si>
  <si>
    <t>Praktyki zawodowe 4 tygodnie (120 godzin zegarowych; 160 godzin lekcyjnych)</t>
  </si>
  <si>
    <t>330-PS1-1AN1</t>
  </si>
  <si>
    <t>330-PS1-1AN2</t>
  </si>
  <si>
    <t>330-PS1-1WFI1</t>
  </si>
  <si>
    <t>330-PS1-1WFI2</t>
  </si>
  <si>
    <t>330-PS1-1TEI</t>
  </si>
  <si>
    <t>330-PS1-3OWI</t>
  </si>
  <si>
    <t>330-PS1-1EWL</t>
  </si>
  <si>
    <t>330-PS1-3RDE</t>
  </si>
  <si>
    <t>330-PS1-1WTP</t>
  </si>
  <si>
    <t>330-PS1-1PKO</t>
  </si>
  <si>
    <t>330-PS1-1PRC</t>
  </si>
  <si>
    <t>330-PS1-1EKO</t>
  </si>
  <si>
    <t>330-PS1-1MTE</t>
  </si>
  <si>
    <t>330-PS1-1PRA</t>
  </si>
  <si>
    <t>330-PS1-1PFI</t>
  </si>
  <si>
    <t>330-PS1-1PAD</t>
  </si>
  <si>
    <t>330-PS1-1POA</t>
  </si>
  <si>
    <t>330-PS1-1PPP</t>
  </si>
  <si>
    <t>330-PS1-2POP</t>
  </si>
  <si>
    <t>330-PS1-2PRU</t>
  </si>
  <si>
    <t>330-PS1-2ZEP</t>
  </si>
  <si>
    <t>330-PS1-2PBA</t>
  </si>
  <si>
    <t>330-PS1-2RFI</t>
  </si>
  <si>
    <t>330-PS1-1FIP</t>
  </si>
  <si>
    <t>330-PS1-1POG</t>
  </si>
  <si>
    <t>330-PS1-2RSF</t>
  </si>
  <si>
    <t>330-PS1-2AED</t>
  </si>
  <si>
    <t>330-PS1-3OPI</t>
  </si>
  <si>
    <t>330-PS1-2KNB</t>
  </si>
  <si>
    <t>330-PS1-2WAD</t>
  </si>
  <si>
    <t>330-PS1-2ASEB1/330-PS1-2BSEB1</t>
  </si>
  <si>
    <t>330-PS1-3ASEB2/330-PS1-3BSEB2</t>
  </si>
  <si>
    <t>330-PS1-3ASEB3/330-PS1-3BSEB3</t>
  </si>
  <si>
    <t>330-PS1-2APGP</t>
  </si>
  <si>
    <t>330-PS1-2APST</t>
  </si>
  <si>
    <t>330-PS1-2ASBS</t>
  </si>
  <si>
    <t>330-PS1-3AWZP</t>
  </si>
  <si>
    <t>330-PS1-3ARJS</t>
  </si>
  <si>
    <t>330-PS1-2AEPS</t>
  </si>
  <si>
    <t>330-PS1-3AFLO</t>
  </si>
  <si>
    <t>330-PS1-3AEFP</t>
  </si>
  <si>
    <t>330-PS1-3APPR</t>
  </si>
  <si>
    <t>330-PS1-3AMRF</t>
  </si>
  <si>
    <t>330-PS1-3AUEA</t>
  </si>
  <si>
    <t>330-PS1-3ADPR</t>
  </si>
  <si>
    <t>330-PS1-3ASIS</t>
  </si>
  <si>
    <t>330-PS1-3AEWA</t>
  </si>
  <si>
    <t>330-PS1-3AWPP</t>
  </si>
  <si>
    <t>330-PS1-2BWPU</t>
  </si>
  <si>
    <t>330-PS1-2BWPS</t>
  </si>
  <si>
    <t>330-PS1-3BPWD</t>
  </si>
  <si>
    <t>330-PS1-2BPRZ</t>
  </si>
  <si>
    <t>330-PS1-2BFPR</t>
  </si>
  <si>
    <t>330-PS1-3BUGO</t>
  </si>
  <si>
    <t>330-PS1-3BRZA</t>
  </si>
  <si>
    <t>330-PS1-3BESB</t>
  </si>
  <si>
    <t>330-PS1-3BODG</t>
  </si>
  <si>
    <t>330-PS1-3BESP</t>
  </si>
  <si>
    <t>330-PS1-3BSPP</t>
  </si>
  <si>
    <t>330-PS1-3BZIF</t>
  </si>
  <si>
    <t>330-PS1-3BWOU</t>
  </si>
  <si>
    <t>330-PS1-3BNAB</t>
  </si>
  <si>
    <t>330-PS1-2APRA/330-PS1-2BPRA</t>
  </si>
  <si>
    <t>Załącznik nr 2
do Uchwały nr 139/RW/III/26
Rady Wydziału Ekonomii i Finansów
z dnia 09.03.2026 r.</t>
  </si>
  <si>
    <t xml:space="preserve"> 09.03.2026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</si>
</sst>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Continuous" vertical="center"/>
      <protection locked="0"/>
    </xf>
    <xf numFmtId="0" fontId="2" fillId="0" borderId="9" xfId="0" applyFont="1" applyFill="1" applyBorder="1" applyAlignment="1" applyProtection="1">
      <alignment horizontal="centerContinuous" vertical="center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wrapText="1" shrinkToFit="1"/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0" xfId="0" applyFont="1" applyFill="1" applyBorder="1" applyAlignment="1" applyProtection="1">
      <alignment horizontal="center" textRotation="90" wrapText="1"/>
      <protection locked="0"/>
    </xf>
    <xf numFmtId="0" fontId="2" fillId="2" borderId="10" xfId="0" applyFont="1" applyFill="1" applyBorder="1" applyAlignment="1" applyProtection="1">
      <alignment horizontal="center" textRotation="90" wrapText="1"/>
      <protection locked="0"/>
    </xf>
    <xf numFmtId="0" fontId="2" fillId="2" borderId="11" xfId="0" applyFont="1" applyFill="1" applyBorder="1" applyAlignment="1" applyProtection="1">
      <alignment horizontal="center" textRotation="90" shrinkToFit="1"/>
      <protection locked="0"/>
    </xf>
    <xf numFmtId="0" fontId="2" fillId="2" borderId="10" xfId="0" applyFont="1" applyFill="1" applyBorder="1" applyAlignment="1" applyProtection="1">
      <alignment horizontal="center" textRotation="90" shrinkToFit="1"/>
      <protection locked="0"/>
    </xf>
    <xf numFmtId="0" fontId="2" fillId="2" borderId="10" xfId="0" applyFont="1" applyFill="1" applyBorder="1" applyAlignment="1" applyProtection="1">
      <alignment horizontal="center" textRotation="90" wrapText="1" shrinkToFit="1"/>
      <protection locked="0"/>
    </xf>
    <xf numFmtId="0" fontId="2" fillId="2" borderId="12" xfId="0" applyFont="1" applyFill="1" applyBorder="1" applyAlignment="1" applyProtection="1">
      <alignment horizontal="center" textRotation="90" shrinkToFi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3" xfId="0" quotePrefix="1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quotePrefix="1" applyNumberFormat="1" applyFont="1" applyFill="1" applyBorder="1" applyAlignment="1" applyProtection="1">
      <alignment horizontal="center" vertical="center"/>
      <protection locked="0"/>
    </xf>
    <xf numFmtId="1" fontId="2" fillId="0" borderId="18" xfId="0" quotePrefix="1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1" fontId="2" fillId="2" borderId="23" xfId="0" applyNumberFormat="1" applyFont="1" applyFill="1" applyBorder="1" applyAlignment="1" applyProtection="1">
      <alignment horizontal="center" vertical="center"/>
      <protection locked="0"/>
    </xf>
    <xf numFmtId="1" fontId="2" fillId="2" borderId="23" xfId="0" quotePrefix="1" applyNumberFormat="1" applyFont="1" applyFill="1" applyBorder="1" applyAlignment="1" applyProtection="1">
      <alignment horizontal="center" vertical="center"/>
      <protection locked="0"/>
    </xf>
    <xf numFmtId="1" fontId="2" fillId="3" borderId="24" xfId="0" applyNumberFormat="1" applyFont="1" applyFill="1" applyBorder="1" applyAlignment="1" applyProtection="1">
      <alignment horizontal="center" vertical="center"/>
      <protection locked="0"/>
    </xf>
    <xf numFmtId="1" fontId="2" fillId="3" borderId="25" xfId="0" applyNumberFormat="1" applyFont="1" applyFill="1" applyBorder="1" applyAlignment="1" applyProtection="1">
      <alignment horizontal="center" vertical="center"/>
      <protection locked="0"/>
    </xf>
    <xf numFmtId="1" fontId="2" fillId="2" borderId="25" xfId="0" applyNumberFormat="1" applyFont="1" applyFill="1" applyBorder="1" applyAlignment="1" applyProtection="1">
      <alignment horizontal="center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1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left" vertical="center" shrinkToFit="1"/>
      <protection locked="0"/>
    </xf>
    <xf numFmtId="1" fontId="2" fillId="0" borderId="23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left" vertical="center" shrinkToFit="1"/>
      <protection locked="0"/>
    </xf>
    <xf numFmtId="1" fontId="2" fillId="0" borderId="23" xfId="0" applyNumberFormat="1" applyFont="1" applyFill="1" applyBorder="1" applyAlignment="1" applyProtection="1">
      <alignment horizontal="center" vertical="center"/>
      <protection locked="0"/>
    </xf>
    <xf numFmtId="1" fontId="4" fillId="3" borderId="27" xfId="0" applyNumberFormat="1" applyFont="1" applyFill="1" applyBorder="1" applyAlignment="1" applyProtection="1">
      <alignment horizontal="center" vertical="center"/>
      <protection locked="0"/>
    </xf>
    <xf numFmtId="1" fontId="2" fillId="0" borderId="28" xfId="0" applyNumberFormat="1" applyFont="1" applyFill="1" applyBorder="1" applyAlignment="1" applyProtection="1">
      <alignment horizontal="center" vertical="center"/>
      <protection locked="0"/>
    </xf>
    <xf numFmtId="1" fontId="2" fillId="0" borderId="25" xfId="0" applyNumberFormat="1" applyFont="1" applyFill="1" applyBorder="1" applyAlignment="1" applyProtection="1">
      <alignment horizontal="center" vertical="center"/>
      <protection locked="0"/>
    </xf>
    <xf numFmtId="1" fontId="2" fillId="0" borderId="24" xfId="0" applyNumberFormat="1" applyFont="1" applyFill="1" applyBorder="1" applyAlignment="1" applyProtection="1">
      <alignment horizontal="center" vertical="center"/>
      <protection locked="0"/>
    </xf>
    <xf numFmtId="1" fontId="2" fillId="0" borderId="26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quotePrefix="1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left" vertical="center" shrinkToFit="1"/>
      <protection locked="0"/>
    </xf>
    <xf numFmtId="1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left" vertical="center" shrinkToFit="1"/>
      <protection locked="0"/>
    </xf>
    <xf numFmtId="1" fontId="2" fillId="2" borderId="27" xfId="0" applyNumberFormat="1" applyFont="1" applyFill="1" applyBorder="1" applyAlignment="1" applyProtection="1">
      <alignment horizontal="center" vertical="center"/>
      <protection locked="0"/>
    </xf>
    <xf numFmtId="1" fontId="2" fillId="3" borderId="32" xfId="0" applyNumberFormat="1" applyFont="1" applyFill="1" applyBorder="1" applyAlignment="1" applyProtection="1">
      <alignment horizontal="center" vertical="center"/>
      <protection locked="0"/>
    </xf>
    <xf numFmtId="1" fontId="2" fillId="3" borderId="28" xfId="0" applyNumberFormat="1" applyFont="1" applyFill="1" applyBorder="1" applyAlignment="1" applyProtection="1">
      <alignment horizontal="center" vertical="center"/>
      <protection locked="0"/>
    </xf>
    <xf numFmtId="1" fontId="2" fillId="2" borderId="28" xfId="0" applyNumberFormat="1" applyFont="1" applyFill="1" applyBorder="1" applyAlignment="1" applyProtection="1">
      <alignment horizontal="center" vertical="center"/>
      <protection locked="0"/>
    </xf>
    <xf numFmtId="1" fontId="2" fillId="2" borderId="32" xfId="0" applyNumberFormat="1" applyFont="1" applyFill="1" applyBorder="1" applyAlignment="1" applyProtection="1">
      <alignment horizontal="center" vertical="center"/>
      <protection locked="0"/>
    </xf>
    <xf numFmtId="1" fontId="2" fillId="2" borderId="33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1" fontId="4" fillId="3" borderId="34" xfId="0" applyNumberFormat="1" applyFont="1" applyFill="1" applyBorder="1" applyAlignment="1" applyProtection="1">
      <alignment horizontal="center" vertical="center"/>
      <protection locked="0"/>
    </xf>
    <xf numFmtId="1" fontId="4" fillId="3" borderId="35" xfId="0" applyNumberFormat="1" applyFont="1" applyFill="1" applyBorder="1" applyAlignment="1" applyProtection="1">
      <alignment horizontal="center" vertical="center"/>
      <protection locked="0"/>
    </xf>
    <xf numFmtId="1" fontId="4" fillId="3" borderId="35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vertical="center"/>
      <protection locked="0"/>
    </xf>
    <xf numFmtId="1" fontId="2" fillId="0" borderId="30" xfId="0" applyNumberFormat="1" applyFont="1" applyFill="1" applyBorder="1" applyAlignment="1" applyProtection="1">
      <alignment horizontal="center" vertical="center"/>
      <protection locked="0"/>
    </xf>
    <xf numFmtId="1" fontId="2" fillId="0" borderId="2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30" xfId="0" applyNumberFormat="1" applyFont="1" applyFill="1" applyBorder="1" applyAlignment="1" applyProtection="1">
      <alignment horizontal="center" vertical="center"/>
      <protection locked="0"/>
    </xf>
    <xf numFmtId="1" fontId="2" fillId="3" borderId="36" xfId="0" applyNumberFormat="1" applyFont="1" applyFill="1" applyBorder="1" applyAlignment="1" applyProtection="1">
      <alignment horizontal="center" vertical="center"/>
      <protection locked="0"/>
    </xf>
    <xf numFmtId="1" fontId="2" fillId="3" borderId="37" xfId="0" applyNumberFormat="1" applyFont="1" applyFill="1" applyBorder="1" applyAlignment="1" applyProtection="1">
      <alignment horizontal="center" vertical="center"/>
      <protection locked="0"/>
    </xf>
    <xf numFmtId="1" fontId="2" fillId="0" borderId="37" xfId="0" applyNumberFormat="1" applyFont="1" applyFill="1" applyBorder="1" applyAlignment="1" applyProtection="1">
      <alignment horizontal="center" vertical="center"/>
      <protection locked="0"/>
    </xf>
    <xf numFmtId="1" fontId="2" fillId="0" borderId="3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40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quotePrefix="1" applyNumberFormat="1" applyFont="1" applyFill="1" applyBorder="1" applyAlignment="1" applyProtection="1">
      <alignment horizontal="center" vertical="center"/>
      <protection locked="0"/>
    </xf>
    <xf numFmtId="1" fontId="2" fillId="0" borderId="36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left" vertical="center" shrinkToFit="1"/>
      <protection locked="0"/>
    </xf>
    <xf numFmtId="1" fontId="2" fillId="0" borderId="18" xfId="0" applyNumberFormat="1" applyFont="1" applyFill="1" applyBorder="1" applyAlignment="1" applyProtection="1">
      <alignment horizontal="center" vertical="center"/>
      <protection locked="0"/>
    </xf>
    <xf numFmtId="1" fontId="2" fillId="0" borderId="41" xfId="0" applyNumberFormat="1" applyFont="1" applyFill="1" applyBorder="1" applyAlignment="1" applyProtection="1">
      <alignment horizontal="center" vertical="center"/>
      <protection locked="0"/>
    </xf>
    <xf numFmtId="1" fontId="2" fillId="3" borderId="42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0" borderId="43" xfId="0" applyNumberFormat="1" applyFont="1" applyFill="1" applyBorder="1" applyAlignment="1" applyProtection="1">
      <alignment horizontal="center" vertical="center"/>
      <protection locked="0"/>
    </xf>
    <xf numFmtId="1" fontId="2" fillId="0" borderId="22" xfId="0" applyNumberFormat="1" applyFont="1" applyFill="1" applyBorder="1" applyAlignment="1" applyProtection="1">
      <alignment horizontal="center" vertical="center"/>
      <protection locked="0"/>
    </xf>
    <xf numFmtId="1" fontId="2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44" xfId="0" applyNumberFormat="1" applyFont="1" applyFill="1" applyBorder="1" applyAlignment="1" applyProtection="1">
      <alignment horizontal="center" vertical="center"/>
      <protection locked="0"/>
    </xf>
    <xf numFmtId="1" fontId="2" fillId="0" borderId="42" xfId="0" applyNumberFormat="1" applyFont="1" applyFill="1" applyBorder="1" applyAlignment="1" applyProtection="1">
      <alignment horizontal="center" vertical="center"/>
      <protection locked="0"/>
    </xf>
    <xf numFmtId="1" fontId="2" fillId="0" borderId="45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/>
      <protection locked="0"/>
    </xf>
    <xf numFmtId="1" fontId="4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2" fillId="0" borderId="30" xfId="0" applyFont="1" applyFill="1" applyBorder="1" applyAlignment="1" applyProtection="1">
      <alignment horizontal="left" vertical="center" shrinkToFit="1"/>
      <protection locked="0"/>
    </xf>
    <xf numFmtId="1" fontId="2" fillId="2" borderId="22" xfId="0" quotePrefix="1" applyNumberFormat="1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46" xfId="0" applyNumberFormat="1" applyFont="1" applyFill="1" applyBorder="1" applyAlignment="1" applyProtection="1">
      <alignment horizontal="center" vertical="center"/>
      <protection locked="0"/>
    </xf>
    <xf numFmtId="1" fontId="4" fillId="3" borderId="47" xfId="0" applyNumberFormat="1" applyFont="1" applyFill="1" applyBorder="1" applyAlignment="1" applyProtection="1">
      <alignment horizontal="center" vertical="center"/>
      <protection locked="0"/>
    </xf>
    <xf numFmtId="1" fontId="4" fillId="3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left" vertical="center" shrinkToFit="1"/>
      <protection locked="0"/>
    </xf>
    <xf numFmtId="49" fontId="5" fillId="2" borderId="30" xfId="0" applyNumberFormat="1" applyFont="1" applyFill="1" applyBorder="1" applyAlignment="1" applyProtection="1">
      <alignment horizontal="center" vertical="center" shrinkToFit="1"/>
      <protection locked="0"/>
    </xf>
    <xf numFmtId="1" fontId="2" fillId="2" borderId="30" xfId="0" applyNumberFormat="1" applyFont="1" applyFill="1" applyBorder="1" applyAlignment="1" applyProtection="1">
      <alignment horizontal="center" vertical="center"/>
      <protection locked="0"/>
    </xf>
    <xf numFmtId="1" fontId="2" fillId="2" borderId="36" xfId="0" applyNumberFormat="1" applyFont="1" applyFill="1" applyBorder="1" applyAlignment="1" applyProtection="1">
      <alignment horizontal="center" vertical="center"/>
      <protection locked="0"/>
    </xf>
    <xf numFmtId="1" fontId="2" fillId="2" borderId="37" xfId="0" applyNumberFormat="1" applyFont="1" applyFill="1" applyBorder="1" applyAlignment="1" applyProtection="1">
      <alignment horizontal="center" vertical="center"/>
      <protection locked="0"/>
    </xf>
    <xf numFmtId="1" fontId="2" fillId="2" borderId="39" xfId="0" applyNumberFormat="1" applyFont="1" applyFill="1" applyBorder="1" applyAlignment="1" applyProtection="1">
      <alignment horizontal="center" vertical="center"/>
      <protection locked="0"/>
    </xf>
    <xf numFmtId="1" fontId="2" fillId="2" borderId="39" xfId="0" quotePrefix="1" applyNumberFormat="1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1" fontId="2" fillId="0" borderId="14" xfId="0" applyNumberFormat="1" applyFont="1" applyFill="1" applyBorder="1" applyAlignment="1" applyProtection="1">
      <alignment horizontal="center" vertical="center"/>
      <protection locked="0"/>
    </xf>
    <xf numFmtId="1" fontId="2" fillId="0" borderId="17" xfId="0" applyNumberFormat="1" applyFont="1" applyFill="1" applyBorder="1" applyAlignment="1" applyProtection="1">
      <alignment horizontal="center" vertical="center"/>
      <protection locked="0"/>
    </xf>
    <xf numFmtId="1" fontId="2" fillId="0" borderId="17" xfId="0" quotePrefix="1" applyNumberFormat="1" applyFont="1" applyFill="1" applyBorder="1" applyAlignment="1" applyProtection="1">
      <alignment horizontal="center" vertical="center"/>
      <protection locked="0"/>
    </xf>
    <xf numFmtId="0" fontId="2" fillId="4" borderId="30" xfId="0" applyFont="1" applyFill="1" applyBorder="1" applyAlignment="1" applyProtection="1">
      <alignment horizontal="center" vertical="center"/>
      <protection locked="0"/>
    </xf>
    <xf numFmtId="1" fontId="2" fillId="0" borderId="22" xfId="0" quotePrefix="1" applyNumberFormat="1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left" vertical="center" shrinkToFit="1"/>
      <protection locked="0"/>
    </xf>
    <xf numFmtId="1" fontId="2" fillId="0" borderId="27" xfId="0" applyNumberFormat="1" applyFont="1" applyFill="1" applyBorder="1" applyAlignment="1" applyProtection="1">
      <alignment horizontal="center" vertical="center"/>
      <protection locked="0"/>
    </xf>
    <xf numFmtId="1" fontId="2" fillId="0" borderId="32" xfId="0" applyNumberFormat="1" applyFont="1" applyFill="1" applyBorder="1" applyAlignment="1" applyProtection="1">
      <alignment horizontal="center" vertical="center"/>
      <protection locked="0"/>
    </xf>
    <xf numFmtId="1" fontId="2" fillId="0" borderId="33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2" fillId="5" borderId="27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left" vertical="center" shrinkToFit="1"/>
      <protection locked="0"/>
    </xf>
    <xf numFmtId="0" fontId="2" fillId="0" borderId="50" xfId="0" applyFont="1" applyFill="1" applyBorder="1" applyAlignment="1">
      <alignment horizontal="left" vertical="center" shrinkToFit="1"/>
    </xf>
    <xf numFmtId="1" fontId="2" fillId="0" borderId="45" xfId="0" applyNumberFormat="1" applyFont="1" applyFill="1" applyBorder="1" applyAlignment="1" applyProtection="1">
      <alignment horizontal="center" vertical="center" shrinkToFit="1"/>
      <protection locked="0"/>
    </xf>
    <xf numFmtId="1" fontId="2" fillId="0" borderId="45" xfId="0" applyNumberFormat="1" applyFont="1" applyFill="1" applyBorder="1" applyAlignment="1">
      <alignment horizontal="center" vertical="center" shrinkToFit="1"/>
    </xf>
    <xf numFmtId="1" fontId="2" fillId="0" borderId="6" xfId="0" applyNumberFormat="1" applyFont="1" applyFill="1" applyBorder="1" applyAlignment="1">
      <alignment horizontal="center" vertical="center" shrinkToFit="1"/>
    </xf>
    <xf numFmtId="1" fontId="4" fillId="0" borderId="6" xfId="0" applyNumberFormat="1" applyFont="1" applyFill="1" applyBorder="1" applyAlignment="1" applyProtection="1">
      <alignment horizontal="center" vertical="center"/>
      <protection locked="0"/>
    </xf>
    <xf numFmtId="1" fontId="2" fillId="0" borderId="34" xfId="0" applyNumberFormat="1" applyFont="1" applyFill="1" applyBorder="1" applyAlignment="1" applyProtection="1">
      <alignment horizontal="center" vertical="center"/>
      <protection locked="0"/>
    </xf>
    <xf numFmtId="1" fontId="2" fillId="0" borderId="52" xfId="0" applyNumberFormat="1" applyFont="1" applyFill="1" applyBorder="1" applyAlignment="1" applyProtection="1">
      <alignment horizontal="center" vertical="center"/>
      <protection locked="0"/>
    </xf>
    <xf numFmtId="1" fontId="2" fillId="0" borderId="35" xfId="0" applyNumberFormat="1" applyFont="1" applyFill="1" applyBorder="1" applyAlignment="1" applyProtection="1">
      <alignment horizontal="center" vertical="center"/>
      <protection locked="0"/>
    </xf>
    <xf numFmtId="1" fontId="2" fillId="0" borderId="53" xfId="0" applyNumberFormat="1" applyFont="1" applyFill="1" applyBorder="1" applyAlignment="1" applyProtection="1">
      <alignment horizontal="center" vertical="center"/>
      <protection locked="0"/>
    </xf>
    <xf numFmtId="1" fontId="2" fillId="0" borderId="54" xfId="0" applyNumberFormat="1" applyFont="1" applyFill="1" applyBorder="1" applyAlignment="1" applyProtection="1">
      <alignment horizontal="center" vertical="center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56" xfId="0" applyNumberFormat="1" applyFont="1" applyFill="1" applyBorder="1" applyAlignment="1" applyProtection="1">
      <alignment horizontal="center" vertical="center"/>
      <protection locked="0"/>
    </xf>
    <xf numFmtId="49" fontId="4" fillId="4" borderId="9" xfId="0" applyNumberFormat="1" applyFont="1" applyFill="1" applyBorder="1" applyAlignment="1" applyProtection="1">
      <alignment horizontal="center" vertical="center"/>
      <protection locked="0"/>
    </xf>
    <xf numFmtId="1" fontId="4" fillId="4" borderId="57" xfId="0" applyNumberFormat="1" applyFont="1" applyFill="1" applyBorder="1" applyAlignment="1" applyProtection="1">
      <alignment horizontal="center" vertical="center"/>
      <protection locked="0"/>
    </xf>
    <xf numFmtId="1" fontId="4" fillId="4" borderId="9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8" xfId="0" applyNumberFormat="1" applyFont="1" applyFill="1" applyBorder="1" applyAlignment="1" applyProtection="1">
      <alignment horizontal="center" vertical="center"/>
      <protection locked="0"/>
    </xf>
    <xf numFmtId="1" fontId="4" fillId="4" borderId="59" xfId="0" applyNumberFormat="1" applyFont="1" applyFill="1" applyBorder="1" applyAlignment="1" applyProtection="1">
      <alignment horizontal="center" vertical="center"/>
      <protection locked="0"/>
    </xf>
    <xf numFmtId="1" fontId="4" fillId="4" borderId="6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</xf>
    <xf numFmtId="1" fontId="2" fillId="2" borderId="63" xfId="0" quotePrefix="1" applyNumberFormat="1" applyFont="1" applyFill="1" applyBorder="1" applyAlignment="1" applyProtection="1">
      <alignment horizontal="center" vertical="center"/>
      <protection locked="0"/>
    </xf>
    <xf numFmtId="1" fontId="2" fillId="2" borderId="12" xfId="0" quotePrefix="1" applyNumberFormat="1" applyFont="1" applyFill="1" applyBorder="1" applyAlignment="1" applyProtection="1">
      <alignment horizontal="center" vertical="center"/>
      <protection locked="0"/>
    </xf>
    <xf numFmtId="1" fontId="2" fillId="2" borderId="11" xfId="0" quotePrefix="1" applyNumberFormat="1" applyFont="1" applyFill="1" applyBorder="1" applyAlignment="1" applyProtection="1">
      <alignment horizontal="center" vertical="center"/>
      <protection locked="0"/>
    </xf>
    <xf numFmtId="1" fontId="2" fillId="2" borderId="64" xfId="0" quotePrefix="1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Fill="1" applyAlignment="1" applyProtection="1">
      <alignment horizontal="center" vertical="center"/>
    </xf>
    <xf numFmtId="1" fontId="2" fillId="6" borderId="65" xfId="0" applyNumberFormat="1" applyFont="1" applyFill="1" applyBorder="1" applyAlignment="1" applyProtection="1">
      <alignment horizontal="center" vertical="center"/>
      <protection locked="0"/>
    </xf>
    <xf numFmtId="1" fontId="2" fillId="2" borderId="66" xfId="0" applyNumberFormat="1" applyFont="1" applyFill="1" applyBorder="1" applyAlignment="1" applyProtection="1">
      <alignment horizontal="center" vertical="center"/>
      <protection locked="0"/>
    </xf>
    <xf numFmtId="1" fontId="2" fillId="6" borderId="66" xfId="0" applyNumberFormat="1" applyFont="1" applyFill="1" applyBorder="1" applyAlignment="1" applyProtection="1">
      <alignment horizontal="center" vertical="center"/>
      <protection locked="0"/>
    </xf>
    <xf numFmtId="1" fontId="2" fillId="2" borderId="67" xfId="0" applyNumberFormat="1" applyFont="1" applyFill="1" applyBorder="1" applyAlignment="1" applyProtection="1">
      <alignment horizontal="center" vertical="center"/>
      <protection locked="0"/>
    </xf>
    <xf numFmtId="49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57" xfId="0" applyNumberFormat="1" applyFont="1" applyFill="1" applyBorder="1" applyAlignment="1" applyProtection="1">
      <alignment horizontal="center" vertical="center"/>
      <protection locked="0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8" xfId="0" applyNumberFormat="1" applyFont="1" applyFill="1" applyBorder="1" applyAlignment="1" applyProtection="1">
      <alignment horizontal="center" vertical="center"/>
      <protection locked="0"/>
    </xf>
    <xf numFmtId="1" fontId="4" fillId="5" borderId="59" xfId="0" applyNumberFormat="1" applyFont="1" applyFill="1" applyBorder="1" applyAlignment="1" applyProtection="1">
      <alignment horizontal="center" vertical="center"/>
      <protection locked="0"/>
    </xf>
    <xf numFmtId="1" fontId="4" fillId="5" borderId="60" xfId="0" applyNumberFormat="1" applyFont="1" applyFill="1" applyBorder="1" applyAlignment="1" applyProtection="1">
      <alignment horizontal="center" vertical="center"/>
      <protection locked="0"/>
    </xf>
    <xf numFmtId="1" fontId="2" fillId="2" borderId="68" xfId="0" quotePrefix="1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Alignment="1" applyProtection="1">
      <alignment vertical="center"/>
      <protection locked="0"/>
    </xf>
    <xf numFmtId="1" fontId="4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164" fontId="2" fillId="0" borderId="0" xfId="1" applyNumberFormat="1" applyFont="1" applyFill="1" applyAlignment="1" applyProtection="1">
      <alignment vertical="center"/>
      <protection locked="0"/>
    </xf>
    <xf numFmtId="49" fontId="2" fillId="0" borderId="18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30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13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51" xfId="0" applyFont="1" applyFill="1" applyBorder="1" applyAlignment="1">
      <alignment horizontal="left" vertical="center" shrinkToFit="1"/>
    </xf>
    <xf numFmtId="49" fontId="2" fillId="0" borderId="23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27" xfId="0" applyNumberFormat="1" applyFont="1" applyFill="1" applyBorder="1" applyAlignment="1" applyProtection="1">
      <alignment horizontal="left" vertical="center" shrinkToFit="1"/>
      <protection locked="0"/>
    </xf>
    <xf numFmtId="1" fontId="2" fillId="5" borderId="0" xfId="0" applyNumberFormat="1" applyFont="1" applyFill="1" applyAlignment="1" applyProtection="1">
      <alignment horizontal="center" vertical="center"/>
      <protection locked="0"/>
    </xf>
    <xf numFmtId="1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1" fontId="2" fillId="2" borderId="62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 applyFill="1" applyBorder="1" applyAlignment="1" applyProtection="1">
      <alignment horizontal="right" vertical="center"/>
      <protection locked="0"/>
    </xf>
    <xf numFmtId="1" fontId="2" fillId="4" borderId="0" xfId="0" applyNumberFormat="1" applyFont="1" applyFill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5" borderId="57" xfId="0" applyFont="1" applyFill="1" applyBorder="1" applyAlignment="1" applyProtection="1">
      <alignment horizontal="left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7" xfId="0" applyNumberFormat="1" applyFont="1" applyFill="1" applyBorder="1" applyAlignment="1" applyProtection="1">
      <alignment horizontal="center" vertical="center"/>
      <protection locked="0"/>
    </xf>
    <xf numFmtId="1" fontId="2" fillId="2" borderId="6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 shrinkToFit="1"/>
      <protection locked="0"/>
    </xf>
    <xf numFmtId="0" fontId="4" fillId="5" borderId="2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5" xfId="0" applyFont="1" applyFill="1" applyBorder="1" applyAlignment="1" applyProtection="1">
      <alignment horizontal="left" vertical="center" shrinkToFit="1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4" borderId="57" xfId="0" applyFont="1" applyFill="1" applyBorder="1" applyAlignment="1" applyProtection="1">
      <alignment horizontal="left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7" xfId="0" applyNumberFormat="1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4" fillId="2" borderId="49" xfId="0" applyFont="1" applyFill="1" applyBorder="1" applyAlignment="1" applyProtection="1">
      <alignment horizontal="left" vertical="center"/>
      <protection locked="0"/>
    </xf>
    <xf numFmtId="0" fontId="4" fillId="4" borderId="49" xfId="0" applyFont="1" applyFill="1" applyBorder="1" applyAlignment="1" applyProtection="1">
      <alignment horizontal="left" vertical="center" shrinkToFit="1"/>
      <protection locked="0"/>
    </xf>
    <xf numFmtId="0" fontId="4" fillId="4" borderId="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0"/>
  <sheetViews>
    <sheetView tabSelected="1" workbookViewId="0">
      <selection activeCell="B8" sqref="B8"/>
    </sheetView>
  </sheetViews>
  <sheetFormatPr defaultRowHeight="15" x14ac:dyDescent="0.25"/>
  <cols>
    <col min="1" max="1" width="6.7109375" customWidth="1"/>
    <col min="2" max="2" width="57.28515625" customWidth="1"/>
    <col min="3" max="3" width="12.42578125" customWidth="1"/>
    <col min="4" max="5" width="3.7109375" customWidth="1"/>
    <col min="6" max="6" width="4.28515625" customWidth="1"/>
    <col min="7" max="7" width="5.7109375" customWidth="1"/>
    <col min="8" max="26" width="4.85546875" customWidth="1"/>
  </cols>
  <sheetData>
    <row r="1" spans="1:26" ht="69.75" customHeight="1" x14ac:dyDescent="0.25">
      <c r="A1" s="1"/>
      <c r="B1" s="2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36" t="s">
        <v>180</v>
      </c>
      <c r="X1" s="236"/>
      <c r="Y1" s="236"/>
      <c r="Z1" s="236"/>
    </row>
    <row r="2" spans="1:26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</row>
    <row r="3" spans="1:26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"/>
      <c r="X3" s="2"/>
      <c r="Y3" s="2"/>
      <c r="Z3" s="2"/>
    </row>
    <row r="4" spans="1:26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2"/>
      <c r="X4" s="2"/>
      <c r="Y4" s="2"/>
      <c r="Z4" s="2"/>
    </row>
    <row r="5" spans="1:26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2"/>
      <c r="X5" s="2"/>
      <c r="Y5" s="2"/>
      <c r="Z5" s="2"/>
    </row>
    <row r="6" spans="1:26" x14ac:dyDescent="0.25">
      <c r="A6" s="6" t="s">
        <v>4</v>
      </c>
      <c r="B6" s="6" t="s">
        <v>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2"/>
      <c r="X6" s="2"/>
      <c r="Y6" s="2"/>
      <c r="Z6" s="2"/>
    </row>
    <row r="7" spans="1:26" x14ac:dyDescent="0.25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2"/>
      <c r="X7" s="2"/>
      <c r="Y7" s="2"/>
      <c r="Z7" s="2"/>
    </row>
    <row r="8" spans="1:26" x14ac:dyDescent="0.25">
      <c r="A8" s="5" t="s">
        <v>7</v>
      </c>
      <c r="B8" s="5" t="s">
        <v>181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2"/>
      <c r="X8" s="2"/>
      <c r="Y8" s="2"/>
      <c r="Z8" s="2"/>
    </row>
    <row r="9" spans="1:26" ht="15.75" thickBot="1" x14ac:dyDescent="0.3">
      <c r="A9" s="6" t="s">
        <v>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2"/>
      <c r="X9" s="2"/>
      <c r="Y9" s="2"/>
      <c r="Z9" s="2"/>
    </row>
    <row r="10" spans="1:26" ht="16.5" thickTop="1" thickBot="1" x14ac:dyDescent="0.3">
      <c r="A10" s="1"/>
      <c r="B10" s="2"/>
      <c r="C10" s="4"/>
      <c r="D10" s="2"/>
      <c r="E10" s="7"/>
      <c r="F10" s="7"/>
      <c r="G10" s="238" t="s">
        <v>9</v>
      </c>
      <c r="H10" s="239"/>
      <c r="I10" s="239"/>
      <c r="J10" s="239"/>
      <c r="K10" s="239"/>
      <c r="L10" s="239"/>
      <c r="M10" s="239"/>
      <c r="N10" s="240"/>
      <c r="O10" s="244" t="s">
        <v>10</v>
      </c>
      <c r="P10" s="245"/>
      <c r="Q10" s="245"/>
      <c r="R10" s="245"/>
      <c r="S10" s="244" t="s">
        <v>11</v>
      </c>
      <c r="T10" s="245"/>
      <c r="U10" s="245"/>
      <c r="V10" s="245"/>
      <c r="W10" s="244" t="s">
        <v>12</v>
      </c>
      <c r="X10" s="245"/>
      <c r="Y10" s="245"/>
      <c r="Z10" s="245"/>
    </row>
    <row r="11" spans="1:26" ht="16.5" thickTop="1" thickBot="1" x14ac:dyDescent="0.3">
      <c r="A11" s="1"/>
      <c r="B11" s="2"/>
      <c r="C11" s="4"/>
      <c r="D11" s="2"/>
      <c r="E11" s="7"/>
      <c r="F11" s="7"/>
      <c r="G11" s="241"/>
      <c r="H11" s="242"/>
      <c r="I11" s="242"/>
      <c r="J11" s="242"/>
      <c r="K11" s="242"/>
      <c r="L11" s="242"/>
      <c r="M11" s="242"/>
      <c r="N11" s="243"/>
      <c r="O11" s="8" t="s">
        <v>13</v>
      </c>
      <c r="P11" s="8"/>
      <c r="Q11" s="8" t="s">
        <v>14</v>
      </c>
      <c r="R11" s="8"/>
      <c r="S11" s="8" t="s">
        <v>15</v>
      </c>
      <c r="T11" s="8"/>
      <c r="U11" s="8" t="s">
        <v>16</v>
      </c>
      <c r="V11" s="8"/>
      <c r="W11" s="8" t="s">
        <v>17</v>
      </c>
      <c r="X11" s="8"/>
      <c r="Y11" s="8" t="s">
        <v>18</v>
      </c>
      <c r="Z11" s="8"/>
    </row>
    <row r="12" spans="1:26" ht="160.5" thickTop="1" thickBot="1" x14ac:dyDescent="0.3">
      <c r="A12" s="9" t="s">
        <v>19</v>
      </c>
      <c r="B12" s="10" t="s">
        <v>20</v>
      </c>
      <c r="C12" s="11" t="s">
        <v>21</v>
      </c>
      <c r="D12" s="12" t="s">
        <v>22</v>
      </c>
      <c r="E12" s="12" t="s">
        <v>23</v>
      </c>
      <c r="F12" s="13" t="s">
        <v>24</v>
      </c>
      <c r="G12" s="13" t="s">
        <v>25</v>
      </c>
      <c r="H12" s="14" t="s">
        <v>26</v>
      </c>
      <c r="I12" s="15" t="s">
        <v>27</v>
      </c>
      <c r="J12" s="15" t="s">
        <v>28</v>
      </c>
      <c r="K12" s="15" t="s">
        <v>29</v>
      </c>
      <c r="L12" s="15" t="s">
        <v>30</v>
      </c>
      <c r="M12" s="13" t="s">
        <v>31</v>
      </c>
      <c r="N12" s="16" t="s">
        <v>32</v>
      </c>
      <c r="O12" s="14" t="s">
        <v>33</v>
      </c>
      <c r="P12" s="17" t="s">
        <v>34</v>
      </c>
      <c r="Q12" s="14" t="s">
        <v>33</v>
      </c>
      <c r="R12" s="17" t="s">
        <v>34</v>
      </c>
      <c r="S12" s="14" t="s">
        <v>33</v>
      </c>
      <c r="T12" s="17" t="s">
        <v>34</v>
      </c>
      <c r="U12" s="14" t="s">
        <v>33</v>
      </c>
      <c r="V12" s="17" t="s">
        <v>34</v>
      </c>
      <c r="W12" s="14" t="s">
        <v>33</v>
      </c>
      <c r="X12" s="17" t="s">
        <v>34</v>
      </c>
      <c r="Y12" s="14" t="s">
        <v>33</v>
      </c>
      <c r="Z12" s="17" t="s">
        <v>34</v>
      </c>
    </row>
    <row r="13" spans="1:26" ht="16.5" thickTop="1" thickBot="1" x14ac:dyDescent="0.3">
      <c r="A13" s="18">
        <v>1</v>
      </c>
      <c r="B13" s="18">
        <v>2</v>
      </c>
      <c r="C13" s="18">
        <v>3</v>
      </c>
      <c r="D13" s="18">
        <v>5</v>
      </c>
      <c r="E13" s="18">
        <v>6</v>
      </c>
      <c r="F13" s="18"/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  <c r="O13" s="19">
        <v>15</v>
      </c>
      <c r="P13" s="20">
        <v>16</v>
      </c>
      <c r="Q13" s="19">
        <v>17</v>
      </c>
      <c r="R13" s="20">
        <v>18</v>
      </c>
      <c r="S13" s="19">
        <v>19</v>
      </c>
      <c r="T13" s="20">
        <v>20</v>
      </c>
      <c r="U13" s="19">
        <v>21</v>
      </c>
      <c r="V13" s="20">
        <v>22</v>
      </c>
      <c r="W13" s="19">
        <v>23</v>
      </c>
      <c r="X13" s="20">
        <v>24</v>
      </c>
      <c r="Y13" s="19">
        <v>25</v>
      </c>
      <c r="Z13" s="20">
        <v>26</v>
      </c>
    </row>
    <row r="14" spans="1:26" ht="16.5" thickTop="1" thickBot="1" x14ac:dyDescent="0.3">
      <c r="A14" s="227" t="s">
        <v>35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</row>
    <row r="15" spans="1:26" ht="15.75" thickTop="1" x14ac:dyDescent="0.25">
      <c r="A15" s="21">
        <v>1</v>
      </c>
      <c r="B15" s="22" t="s">
        <v>36</v>
      </c>
      <c r="C15" s="197" t="s">
        <v>117</v>
      </c>
      <c r="D15" s="23"/>
      <c r="E15" s="24">
        <v>2</v>
      </c>
      <c r="F15" s="24">
        <v>4</v>
      </c>
      <c r="G15" s="25">
        <f t="shared" ref="G15:G20" si="0">SUM(H15:N15)</f>
        <v>60</v>
      </c>
      <c r="H15" s="26">
        <f t="shared" ref="H15:H20" si="1">O15+Q15+S15+U15+W15+Y15</f>
        <v>0</v>
      </c>
      <c r="I15" s="27"/>
      <c r="J15" s="28"/>
      <c r="K15" s="29"/>
      <c r="L15" s="29">
        <v>60</v>
      </c>
      <c r="M15" s="29"/>
      <c r="N15" s="29"/>
      <c r="O15" s="30"/>
      <c r="P15" s="31">
        <v>30</v>
      </c>
      <c r="Q15" s="30"/>
      <c r="R15" s="31">
        <v>30</v>
      </c>
      <c r="S15" s="30"/>
      <c r="T15" s="31"/>
      <c r="U15" s="30"/>
      <c r="V15" s="31"/>
      <c r="W15" s="30"/>
      <c r="X15" s="31"/>
      <c r="Y15" s="30"/>
      <c r="Z15" s="31"/>
    </row>
    <row r="16" spans="1:26" x14ac:dyDescent="0.25">
      <c r="A16" s="32">
        <v>2</v>
      </c>
      <c r="B16" s="33" t="s">
        <v>37</v>
      </c>
      <c r="C16" s="194" t="s">
        <v>118</v>
      </c>
      <c r="D16" s="34">
        <v>4</v>
      </c>
      <c r="E16" s="35"/>
      <c r="F16" s="36">
        <v>4</v>
      </c>
      <c r="G16" s="37">
        <f t="shared" si="0"/>
        <v>60</v>
      </c>
      <c r="H16" s="38">
        <f t="shared" si="1"/>
        <v>0</v>
      </c>
      <c r="I16" s="39"/>
      <c r="J16" s="40"/>
      <c r="K16" s="41"/>
      <c r="L16" s="41">
        <v>60</v>
      </c>
      <c r="M16" s="41"/>
      <c r="N16" s="41"/>
      <c r="O16" s="42"/>
      <c r="P16" s="43"/>
      <c r="Q16" s="42"/>
      <c r="R16" s="43"/>
      <c r="S16" s="42"/>
      <c r="T16" s="43">
        <v>30</v>
      </c>
      <c r="U16" s="42"/>
      <c r="V16" s="43">
        <v>30</v>
      </c>
      <c r="W16" s="42"/>
      <c r="X16" s="43"/>
      <c r="Y16" s="42"/>
      <c r="Z16" s="43"/>
    </row>
    <row r="17" spans="1:26" x14ac:dyDescent="0.25">
      <c r="A17" s="32">
        <v>3</v>
      </c>
      <c r="B17" s="44" t="s">
        <v>38</v>
      </c>
      <c r="C17" s="199" t="s">
        <v>119</v>
      </c>
      <c r="D17" s="45"/>
      <c r="E17" s="46">
        <v>1</v>
      </c>
      <c r="F17" s="46">
        <v>0</v>
      </c>
      <c r="G17" s="37">
        <f t="shared" si="0"/>
        <v>30</v>
      </c>
      <c r="H17" s="47">
        <f t="shared" si="1"/>
        <v>0</v>
      </c>
      <c r="I17" s="48">
        <f>P17+R17+T17+V17+X17+Z17</f>
        <v>30</v>
      </c>
      <c r="J17" s="41"/>
      <c r="K17" s="49"/>
      <c r="L17" s="49"/>
      <c r="M17" s="49"/>
      <c r="N17" s="49"/>
      <c r="O17" s="50"/>
      <c r="P17" s="51">
        <v>30</v>
      </c>
      <c r="Q17" s="50"/>
      <c r="R17" s="51"/>
      <c r="S17" s="50"/>
      <c r="T17" s="51"/>
      <c r="U17" s="50"/>
      <c r="V17" s="51"/>
      <c r="W17" s="50"/>
      <c r="X17" s="51"/>
      <c r="Y17" s="50"/>
      <c r="Z17" s="51"/>
    </row>
    <row r="18" spans="1:26" x14ac:dyDescent="0.25">
      <c r="A18" s="32">
        <v>4</v>
      </c>
      <c r="B18" s="52" t="s">
        <v>39</v>
      </c>
      <c r="C18" s="199" t="s">
        <v>120</v>
      </c>
      <c r="D18" s="45"/>
      <c r="E18" s="46">
        <v>2</v>
      </c>
      <c r="F18" s="53">
        <v>0</v>
      </c>
      <c r="G18" s="37">
        <f t="shared" si="0"/>
        <v>30</v>
      </c>
      <c r="H18" s="47">
        <f t="shared" si="1"/>
        <v>0</v>
      </c>
      <c r="I18" s="48">
        <f>P18+R18+T18+V18+X18+Z18</f>
        <v>30</v>
      </c>
      <c r="J18" s="41"/>
      <c r="K18" s="49"/>
      <c r="L18" s="49"/>
      <c r="M18" s="49"/>
      <c r="N18" s="49"/>
      <c r="O18" s="50"/>
      <c r="P18" s="51"/>
      <c r="Q18" s="50"/>
      <c r="R18" s="51">
        <v>30</v>
      </c>
      <c r="S18" s="50"/>
      <c r="T18" s="51"/>
      <c r="U18" s="50"/>
      <c r="V18" s="51"/>
      <c r="W18" s="50"/>
      <c r="X18" s="51"/>
      <c r="Y18" s="50"/>
      <c r="Z18" s="51"/>
    </row>
    <row r="19" spans="1:26" x14ac:dyDescent="0.25">
      <c r="A19" s="32">
        <v>5</v>
      </c>
      <c r="B19" s="52" t="s">
        <v>40</v>
      </c>
      <c r="C19" s="199" t="s">
        <v>121</v>
      </c>
      <c r="D19" s="45"/>
      <c r="E19" s="46">
        <v>2</v>
      </c>
      <c r="F19" s="53">
        <v>2</v>
      </c>
      <c r="G19" s="37">
        <f t="shared" si="0"/>
        <v>30</v>
      </c>
      <c r="H19" s="47">
        <f t="shared" si="1"/>
        <v>0</v>
      </c>
      <c r="I19" s="48">
        <f>P19+R19+T19+V19+X19+Z19</f>
        <v>30</v>
      </c>
      <c r="J19" s="49"/>
      <c r="K19" s="49"/>
      <c r="L19" s="49"/>
      <c r="M19" s="49"/>
      <c r="N19" s="49"/>
      <c r="O19" s="50"/>
      <c r="P19" s="51"/>
      <c r="Q19" s="50"/>
      <c r="R19" s="51">
        <v>30</v>
      </c>
      <c r="S19" s="50"/>
      <c r="T19" s="51"/>
      <c r="U19" s="50"/>
      <c r="V19" s="51"/>
      <c r="W19" s="50"/>
      <c r="X19" s="51"/>
      <c r="Y19" s="50"/>
      <c r="Z19" s="51"/>
    </row>
    <row r="20" spans="1:26" ht="15.75" thickBot="1" x14ac:dyDescent="0.3">
      <c r="A20" s="54">
        <v>6</v>
      </c>
      <c r="B20" s="55" t="s">
        <v>41</v>
      </c>
      <c r="C20" s="199" t="s">
        <v>122</v>
      </c>
      <c r="D20" s="56"/>
      <c r="E20" s="53">
        <v>5</v>
      </c>
      <c r="F20" s="53">
        <v>1</v>
      </c>
      <c r="G20" s="57">
        <f t="shared" si="0"/>
        <v>15</v>
      </c>
      <c r="H20" s="47">
        <f t="shared" si="1"/>
        <v>15</v>
      </c>
      <c r="I20" s="48">
        <f>P20+R20+T20+V20+X20+Z20</f>
        <v>0</v>
      </c>
      <c r="J20" s="58"/>
      <c r="K20" s="59"/>
      <c r="L20" s="59"/>
      <c r="M20" s="59"/>
      <c r="N20" s="59"/>
      <c r="O20" s="60"/>
      <c r="P20" s="61"/>
      <c r="Q20" s="60"/>
      <c r="R20" s="61"/>
      <c r="S20" s="60"/>
      <c r="T20" s="61"/>
      <c r="U20" s="60"/>
      <c r="V20" s="61"/>
      <c r="W20" s="60">
        <v>15</v>
      </c>
      <c r="X20" s="61"/>
      <c r="Y20" s="60"/>
      <c r="Z20" s="61"/>
    </row>
    <row r="21" spans="1:26" ht="16.5" thickTop="1" thickBot="1" x14ac:dyDescent="0.3">
      <c r="A21" s="229" t="s">
        <v>25</v>
      </c>
      <c r="B21" s="212"/>
      <c r="C21" s="62"/>
      <c r="D21" s="63"/>
      <c r="E21" s="63"/>
      <c r="F21" s="64">
        <f t="shared" ref="F21:Z21" si="2">SUM(F15:F20)</f>
        <v>11</v>
      </c>
      <c r="G21" s="65">
        <f t="shared" si="2"/>
        <v>225</v>
      </c>
      <c r="H21" s="65">
        <f t="shared" si="2"/>
        <v>15</v>
      </c>
      <c r="I21" s="65">
        <f t="shared" si="2"/>
        <v>90</v>
      </c>
      <c r="J21" s="65">
        <f t="shared" si="2"/>
        <v>0</v>
      </c>
      <c r="K21" s="65">
        <f t="shared" si="2"/>
        <v>0</v>
      </c>
      <c r="L21" s="65">
        <f t="shared" si="2"/>
        <v>120</v>
      </c>
      <c r="M21" s="65">
        <f t="shared" si="2"/>
        <v>0</v>
      </c>
      <c r="N21" s="65">
        <f t="shared" si="2"/>
        <v>0</v>
      </c>
      <c r="O21" s="66">
        <f t="shared" si="2"/>
        <v>0</v>
      </c>
      <c r="P21" s="67">
        <f t="shared" si="2"/>
        <v>60</v>
      </c>
      <c r="Q21" s="66">
        <f t="shared" si="2"/>
        <v>0</v>
      </c>
      <c r="R21" s="67">
        <f t="shared" si="2"/>
        <v>90</v>
      </c>
      <c r="S21" s="66">
        <f t="shared" si="2"/>
        <v>0</v>
      </c>
      <c r="T21" s="68">
        <f t="shared" si="2"/>
        <v>30</v>
      </c>
      <c r="U21" s="66">
        <f t="shared" si="2"/>
        <v>0</v>
      </c>
      <c r="V21" s="67">
        <f t="shared" si="2"/>
        <v>30</v>
      </c>
      <c r="W21" s="66">
        <f t="shared" si="2"/>
        <v>15</v>
      </c>
      <c r="X21" s="68">
        <f t="shared" si="2"/>
        <v>0</v>
      </c>
      <c r="Y21" s="66">
        <f t="shared" si="2"/>
        <v>0</v>
      </c>
      <c r="Z21" s="67">
        <f t="shared" si="2"/>
        <v>0</v>
      </c>
    </row>
    <row r="22" spans="1:26" ht="16.5" thickTop="1" thickBot="1" x14ac:dyDescent="0.3">
      <c r="A22" s="227" t="s">
        <v>42</v>
      </c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</row>
    <row r="23" spans="1:26" ht="15.75" thickTop="1" x14ac:dyDescent="0.25">
      <c r="A23" s="21">
        <v>7</v>
      </c>
      <c r="B23" s="69" t="s">
        <v>43</v>
      </c>
      <c r="C23" s="197" t="s">
        <v>123</v>
      </c>
      <c r="D23" s="23"/>
      <c r="E23" s="23">
        <v>2</v>
      </c>
      <c r="F23" s="23">
        <v>3</v>
      </c>
      <c r="G23" s="25">
        <f>SUM(H23:N23)</f>
        <v>30</v>
      </c>
      <c r="H23" s="26">
        <f>O23+Q23+S23+U23+W23+Y23</f>
        <v>30</v>
      </c>
      <c r="I23" s="70"/>
      <c r="J23" s="29"/>
      <c r="K23" s="29"/>
      <c r="L23" s="29"/>
      <c r="M23" s="29"/>
      <c r="N23" s="29"/>
      <c r="O23" s="30"/>
      <c r="P23" s="31"/>
      <c r="Q23" s="30">
        <v>30</v>
      </c>
      <c r="R23" s="31"/>
      <c r="S23" s="30"/>
      <c r="T23" s="31"/>
      <c r="U23" s="30"/>
      <c r="V23" s="31"/>
      <c r="W23" s="30"/>
      <c r="X23" s="31"/>
      <c r="Y23" s="30"/>
      <c r="Z23" s="31"/>
    </row>
    <row r="24" spans="1:26" ht="15.75" thickBot="1" x14ac:dyDescent="0.3">
      <c r="A24" s="71">
        <v>8</v>
      </c>
      <c r="B24" s="72" t="s">
        <v>44</v>
      </c>
      <c r="C24" s="200" t="s">
        <v>124</v>
      </c>
      <c r="D24" s="73"/>
      <c r="E24" s="73">
        <v>6</v>
      </c>
      <c r="F24" s="73">
        <v>3</v>
      </c>
      <c r="G24" s="57">
        <f>SUM(H24:N24)</f>
        <v>30</v>
      </c>
      <c r="H24" s="74">
        <f>O24+Q24+S24+U24+W24+Y24</f>
        <v>30</v>
      </c>
      <c r="I24" s="75"/>
      <c r="J24" s="76"/>
      <c r="K24" s="76"/>
      <c r="L24" s="76"/>
      <c r="M24" s="76"/>
      <c r="N24" s="76"/>
      <c r="O24" s="77"/>
      <c r="P24" s="78"/>
      <c r="Q24" s="77"/>
      <c r="R24" s="78"/>
      <c r="S24" s="77"/>
      <c r="T24" s="78"/>
      <c r="U24" s="77"/>
      <c r="V24" s="78"/>
      <c r="W24" s="77"/>
      <c r="X24" s="78"/>
      <c r="Y24" s="77">
        <v>30</v>
      </c>
      <c r="Z24" s="78"/>
    </row>
    <row r="25" spans="1:26" ht="16.5" thickTop="1" thickBot="1" x14ac:dyDescent="0.3">
      <c r="A25" s="229" t="s">
        <v>25</v>
      </c>
      <c r="B25" s="212"/>
      <c r="C25" s="79"/>
      <c r="D25" s="80"/>
      <c r="E25" s="81"/>
      <c r="F25" s="82">
        <f t="shared" ref="F25:Z25" si="3">SUM(F23:F24)</f>
        <v>6</v>
      </c>
      <c r="G25" s="65">
        <f t="shared" si="3"/>
        <v>60</v>
      </c>
      <c r="H25" s="65">
        <f t="shared" si="3"/>
        <v>60</v>
      </c>
      <c r="I25" s="65">
        <f t="shared" si="3"/>
        <v>0</v>
      </c>
      <c r="J25" s="65">
        <f t="shared" si="3"/>
        <v>0</v>
      </c>
      <c r="K25" s="65">
        <f t="shared" si="3"/>
        <v>0</v>
      </c>
      <c r="L25" s="65">
        <f t="shared" si="3"/>
        <v>0</v>
      </c>
      <c r="M25" s="65">
        <f t="shared" si="3"/>
        <v>0</v>
      </c>
      <c r="N25" s="65">
        <f t="shared" si="3"/>
        <v>0</v>
      </c>
      <c r="O25" s="83">
        <f t="shared" si="3"/>
        <v>0</v>
      </c>
      <c r="P25" s="84">
        <f t="shared" si="3"/>
        <v>0</v>
      </c>
      <c r="Q25" s="83">
        <f t="shared" si="3"/>
        <v>30</v>
      </c>
      <c r="R25" s="84">
        <f t="shared" si="3"/>
        <v>0</v>
      </c>
      <c r="S25" s="83">
        <f t="shared" si="3"/>
        <v>0</v>
      </c>
      <c r="T25" s="85">
        <f t="shared" si="3"/>
        <v>0</v>
      </c>
      <c r="U25" s="83">
        <f t="shared" si="3"/>
        <v>0</v>
      </c>
      <c r="V25" s="84">
        <f t="shared" si="3"/>
        <v>0</v>
      </c>
      <c r="W25" s="83">
        <f t="shared" si="3"/>
        <v>0</v>
      </c>
      <c r="X25" s="85">
        <f t="shared" si="3"/>
        <v>0</v>
      </c>
      <c r="Y25" s="83">
        <f t="shared" si="3"/>
        <v>30</v>
      </c>
      <c r="Z25" s="84">
        <f t="shared" si="3"/>
        <v>0</v>
      </c>
    </row>
    <row r="26" spans="1:26" ht="16.5" thickTop="1" thickBot="1" x14ac:dyDescent="0.3">
      <c r="A26" s="227" t="s">
        <v>45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</row>
    <row r="27" spans="1:26" ht="15.75" thickTop="1" x14ac:dyDescent="0.25">
      <c r="A27" s="86">
        <v>9</v>
      </c>
      <c r="B27" s="87" t="s">
        <v>46</v>
      </c>
      <c r="C27" s="195" t="s">
        <v>125</v>
      </c>
      <c r="D27" s="88" t="s">
        <v>47</v>
      </c>
      <c r="E27" s="89"/>
      <c r="F27" s="90">
        <v>5</v>
      </c>
      <c r="G27" s="91">
        <f t="shared" ref="G27:G32" si="4">SUM(H27:N27)</f>
        <v>60</v>
      </c>
      <c r="H27" s="92">
        <f t="shared" ref="H27:I32" si="5">O27+Q27+S27+U27+W27+Y27</f>
        <v>30</v>
      </c>
      <c r="I27" s="93">
        <f t="shared" si="5"/>
        <v>30</v>
      </c>
      <c r="J27" s="94"/>
      <c r="K27" s="94"/>
      <c r="L27" s="95"/>
      <c r="M27" s="95"/>
      <c r="N27" s="96"/>
      <c r="O27" s="97">
        <v>30</v>
      </c>
      <c r="P27" s="98">
        <v>30</v>
      </c>
      <c r="Q27" s="99"/>
      <c r="R27" s="96"/>
      <c r="S27" s="99"/>
      <c r="T27" s="96"/>
      <c r="U27" s="99"/>
      <c r="V27" s="96"/>
      <c r="W27" s="99"/>
      <c r="X27" s="96"/>
      <c r="Y27" s="99"/>
      <c r="Z27" s="96"/>
    </row>
    <row r="28" spans="1:26" x14ac:dyDescent="0.25">
      <c r="A28" s="54">
        <v>10</v>
      </c>
      <c r="B28" s="100" t="s">
        <v>48</v>
      </c>
      <c r="C28" s="194" t="s">
        <v>126</v>
      </c>
      <c r="D28" s="101">
        <v>1</v>
      </c>
      <c r="E28" s="102"/>
      <c r="F28" s="88">
        <v>4</v>
      </c>
      <c r="G28" s="91">
        <f t="shared" si="4"/>
        <v>45</v>
      </c>
      <c r="H28" s="103">
        <v>15</v>
      </c>
      <c r="I28" s="104">
        <f t="shared" si="5"/>
        <v>30</v>
      </c>
      <c r="J28" s="39"/>
      <c r="K28" s="39"/>
      <c r="L28" s="105"/>
      <c r="M28" s="105"/>
      <c r="N28" s="106"/>
      <c r="O28" s="107">
        <v>15</v>
      </c>
      <c r="P28" s="108">
        <v>30</v>
      </c>
      <c r="Q28" s="107"/>
      <c r="R28" s="106"/>
      <c r="S28" s="107"/>
      <c r="T28" s="106"/>
      <c r="U28" s="107"/>
      <c r="V28" s="106"/>
      <c r="W28" s="107"/>
      <c r="X28" s="106"/>
      <c r="Y28" s="107"/>
      <c r="Z28" s="106"/>
    </row>
    <row r="29" spans="1:26" x14ac:dyDescent="0.25">
      <c r="A29" s="54">
        <v>11</v>
      </c>
      <c r="B29" s="100" t="s">
        <v>49</v>
      </c>
      <c r="C29" s="194" t="s">
        <v>127</v>
      </c>
      <c r="D29" s="101" t="s">
        <v>50</v>
      </c>
      <c r="E29" s="102"/>
      <c r="F29" s="88">
        <v>5</v>
      </c>
      <c r="G29" s="91">
        <f t="shared" si="4"/>
        <v>60</v>
      </c>
      <c r="H29" s="103">
        <f t="shared" si="5"/>
        <v>30</v>
      </c>
      <c r="I29" s="104">
        <f t="shared" si="5"/>
        <v>30</v>
      </c>
      <c r="J29" s="39"/>
      <c r="K29" s="39"/>
      <c r="L29" s="105"/>
      <c r="M29" s="105"/>
      <c r="N29" s="106"/>
      <c r="O29" s="107"/>
      <c r="P29" s="108"/>
      <c r="Q29" s="109">
        <v>30</v>
      </c>
      <c r="R29" s="106">
        <v>30</v>
      </c>
      <c r="S29" s="109"/>
      <c r="T29" s="106"/>
      <c r="U29" s="107"/>
      <c r="V29" s="106"/>
      <c r="W29" s="109"/>
      <c r="X29" s="106"/>
      <c r="Y29" s="107"/>
      <c r="Z29" s="106"/>
    </row>
    <row r="30" spans="1:26" x14ac:dyDescent="0.25">
      <c r="A30" s="54">
        <v>12</v>
      </c>
      <c r="B30" s="100" t="s">
        <v>51</v>
      </c>
      <c r="C30" s="194" t="s">
        <v>128</v>
      </c>
      <c r="D30" s="101" t="s">
        <v>47</v>
      </c>
      <c r="E30" s="102"/>
      <c r="F30" s="88">
        <v>6</v>
      </c>
      <c r="G30" s="91">
        <f t="shared" si="4"/>
        <v>60</v>
      </c>
      <c r="H30" s="103">
        <f t="shared" si="5"/>
        <v>30</v>
      </c>
      <c r="I30" s="104">
        <f t="shared" si="5"/>
        <v>30</v>
      </c>
      <c r="J30" s="39"/>
      <c r="K30" s="39"/>
      <c r="L30" s="105"/>
      <c r="M30" s="105"/>
      <c r="N30" s="106"/>
      <c r="O30" s="107">
        <v>30</v>
      </c>
      <c r="P30" s="108">
        <v>30</v>
      </c>
      <c r="Q30" s="109"/>
      <c r="R30" s="106"/>
      <c r="S30" s="109"/>
      <c r="T30" s="106"/>
      <c r="U30" s="107"/>
      <c r="V30" s="106"/>
      <c r="W30" s="109"/>
      <c r="X30" s="106"/>
      <c r="Y30" s="107"/>
      <c r="Z30" s="106"/>
    </row>
    <row r="31" spans="1:26" x14ac:dyDescent="0.25">
      <c r="A31" s="54">
        <v>13</v>
      </c>
      <c r="B31" s="100" t="s">
        <v>52</v>
      </c>
      <c r="C31" s="194" t="s">
        <v>129</v>
      </c>
      <c r="D31" s="101"/>
      <c r="E31" s="102" t="s">
        <v>47</v>
      </c>
      <c r="F31" s="88">
        <v>3</v>
      </c>
      <c r="G31" s="91">
        <f t="shared" si="4"/>
        <v>30</v>
      </c>
      <c r="H31" s="103">
        <f t="shared" si="5"/>
        <v>0</v>
      </c>
      <c r="I31" s="104">
        <f t="shared" si="5"/>
        <v>30</v>
      </c>
      <c r="J31" s="39"/>
      <c r="K31" s="39"/>
      <c r="L31" s="105"/>
      <c r="M31" s="105"/>
      <c r="N31" s="106"/>
      <c r="O31" s="107"/>
      <c r="P31" s="108">
        <v>30</v>
      </c>
      <c r="Q31" s="109"/>
      <c r="R31" s="106"/>
      <c r="S31" s="109"/>
      <c r="T31" s="106"/>
      <c r="U31" s="107"/>
      <c r="V31" s="106"/>
      <c r="W31" s="109"/>
      <c r="X31" s="106"/>
      <c r="Y31" s="107"/>
      <c r="Z31" s="106"/>
    </row>
    <row r="32" spans="1:26" ht="15.75" thickBot="1" x14ac:dyDescent="0.3">
      <c r="A32" s="54">
        <v>14</v>
      </c>
      <c r="B32" s="2" t="s">
        <v>53</v>
      </c>
      <c r="C32" s="194" t="s">
        <v>130</v>
      </c>
      <c r="D32" s="101" t="s">
        <v>50</v>
      </c>
      <c r="E32" s="102"/>
      <c r="F32" s="110">
        <v>6</v>
      </c>
      <c r="G32" s="91">
        <f t="shared" si="4"/>
        <v>60</v>
      </c>
      <c r="H32" s="103">
        <f t="shared" si="5"/>
        <v>30</v>
      </c>
      <c r="I32" s="104">
        <f t="shared" si="5"/>
        <v>30</v>
      </c>
      <c r="J32" s="39"/>
      <c r="K32" s="39"/>
      <c r="L32" s="105"/>
      <c r="M32" s="105"/>
      <c r="N32" s="106"/>
      <c r="O32" s="107"/>
      <c r="P32" s="108"/>
      <c r="Q32" s="109">
        <v>30</v>
      </c>
      <c r="R32" s="106">
        <v>30</v>
      </c>
      <c r="S32" s="109"/>
      <c r="T32" s="106"/>
      <c r="U32" s="107"/>
      <c r="V32" s="106"/>
      <c r="W32" s="109"/>
      <c r="X32" s="106"/>
      <c r="Y32" s="107"/>
      <c r="Z32" s="106"/>
    </row>
    <row r="33" spans="1:26" ht="16.5" thickTop="1" thickBot="1" x14ac:dyDescent="0.3">
      <c r="A33" s="230" t="s">
        <v>25</v>
      </c>
      <c r="B33" s="218"/>
      <c r="C33" s="111"/>
      <c r="D33" s="112"/>
      <c r="E33" s="112"/>
      <c r="F33" s="64">
        <f>SUM(F27:F32)</f>
        <v>29</v>
      </c>
      <c r="G33" s="65">
        <f t="shared" ref="G33:V33" si="6">SUM(G27:G32)</f>
        <v>315</v>
      </c>
      <c r="H33" s="65">
        <f t="shared" si="6"/>
        <v>135</v>
      </c>
      <c r="I33" s="65">
        <f t="shared" si="6"/>
        <v>180</v>
      </c>
      <c r="J33" s="65">
        <f t="shared" si="6"/>
        <v>0</v>
      </c>
      <c r="K33" s="65">
        <f t="shared" si="6"/>
        <v>0</v>
      </c>
      <c r="L33" s="65">
        <f t="shared" si="6"/>
        <v>0</v>
      </c>
      <c r="M33" s="65">
        <f t="shared" si="6"/>
        <v>0</v>
      </c>
      <c r="N33" s="65">
        <f t="shared" si="6"/>
        <v>0</v>
      </c>
      <c r="O33" s="66">
        <f t="shared" si="6"/>
        <v>75</v>
      </c>
      <c r="P33" s="67">
        <f t="shared" si="6"/>
        <v>120</v>
      </c>
      <c r="Q33" s="66">
        <f t="shared" si="6"/>
        <v>60</v>
      </c>
      <c r="R33" s="67">
        <f t="shared" si="6"/>
        <v>60</v>
      </c>
      <c r="S33" s="66">
        <f t="shared" si="6"/>
        <v>0</v>
      </c>
      <c r="T33" s="67">
        <f t="shared" si="6"/>
        <v>0</v>
      </c>
      <c r="U33" s="66">
        <f t="shared" si="6"/>
        <v>0</v>
      </c>
      <c r="V33" s="67">
        <f t="shared" si="6"/>
        <v>0</v>
      </c>
      <c r="W33" s="66">
        <f>SUM(W27:W32)</f>
        <v>0</v>
      </c>
      <c r="X33" s="67">
        <f>SUM(X27:X32)</f>
        <v>0</v>
      </c>
      <c r="Y33" s="66">
        <f>SUM(Y27:Y32)</f>
        <v>0</v>
      </c>
      <c r="Z33" s="67">
        <f>SUM(Z27:Z32)</f>
        <v>0</v>
      </c>
    </row>
    <row r="34" spans="1:26" ht="16.5" thickTop="1" thickBot="1" x14ac:dyDescent="0.3">
      <c r="A34" s="219" t="s">
        <v>54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</row>
    <row r="35" spans="1:26" ht="15.75" thickTop="1" x14ac:dyDescent="0.25">
      <c r="A35" s="86">
        <v>15</v>
      </c>
      <c r="B35" s="113" t="s">
        <v>55</v>
      </c>
      <c r="C35" s="195" t="s">
        <v>131</v>
      </c>
      <c r="D35" s="88" t="s">
        <v>47</v>
      </c>
      <c r="E35" s="88"/>
      <c r="F35" s="88" t="s">
        <v>56</v>
      </c>
      <c r="G35" s="91">
        <f t="shared" ref="G35:G50" si="7">SUM(H35:N35)</f>
        <v>60</v>
      </c>
      <c r="H35" s="92">
        <f t="shared" ref="H35:I50" si="8">O35+Q35+S35+U35+W35+Y35</f>
        <v>30</v>
      </c>
      <c r="I35" s="93">
        <f t="shared" si="8"/>
        <v>30</v>
      </c>
      <c r="J35" s="94"/>
      <c r="K35" s="94"/>
      <c r="L35" s="94"/>
      <c r="M35" s="94"/>
      <c r="N35" s="94"/>
      <c r="O35" s="99">
        <v>30</v>
      </c>
      <c r="P35" s="96">
        <v>30</v>
      </c>
      <c r="Q35" s="99"/>
      <c r="R35" s="96"/>
      <c r="S35" s="99"/>
      <c r="T35" s="98"/>
      <c r="U35" s="99"/>
      <c r="V35" s="96"/>
      <c r="W35" s="99"/>
      <c r="X35" s="98"/>
      <c r="Y35" s="99"/>
      <c r="Z35" s="96"/>
    </row>
    <row r="36" spans="1:26" x14ac:dyDescent="0.25">
      <c r="A36" s="86">
        <v>16</v>
      </c>
      <c r="B36" s="114" t="s">
        <v>57</v>
      </c>
      <c r="C36" s="195" t="s">
        <v>132</v>
      </c>
      <c r="D36" s="88"/>
      <c r="E36" s="88" t="s">
        <v>47</v>
      </c>
      <c r="F36" s="88" t="s">
        <v>58</v>
      </c>
      <c r="G36" s="91">
        <f t="shared" si="7"/>
        <v>30</v>
      </c>
      <c r="H36" s="92">
        <f t="shared" si="8"/>
        <v>30</v>
      </c>
      <c r="I36" s="93">
        <f t="shared" si="8"/>
        <v>0</v>
      </c>
      <c r="J36" s="94"/>
      <c r="K36" s="94"/>
      <c r="L36" s="94"/>
      <c r="M36" s="94"/>
      <c r="N36" s="94"/>
      <c r="O36" s="99">
        <v>30</v>
      </c>
      <c r="P36" s="96"/>
      <c r="Q36" s="99"/>
      <c r="R36" s="96"/>
      <c r="S36" s="99"/>
      <c r="T36" s="98"/>
      <c r="U36" s="99"/>
      <c r="V36" s="96"/>
      <c r="W36" s="99"/>
      <c r="X36" s="98"/>
      <c r="Y36" s="99"/>
      <c r="Z36" s="96"/>
    </row>
    <row r="37" spans="1:26" x14ac:dyDescent="0.25">
      <c r="A37" s="86">
        <v>17</v>
      </c>
      <c r="B37" s="114" t="s">
        <v>59</v>
      </c>
      <c r="C37" s="195" t="s">
        <v>133</v>
      </c>
      <c r="D37" s="88"/>
      <c r="E37" s="88" t="s">
        <v>50</v>
      </c>
      <c r="F37" s="88" t="s">
        <v>58</v>
      </c>
      <c r="G37" s="91">
        <f t="shared" si="7"/>
        <v>30</v>
      </c>
      <c r="H37" s="92">
        <f t="shared" si="8"/>
        <v>30</v>
      </c>
      <c r="I37" s="93">
        <f t="shared" si="8"/>
        <v>0</v>
      </c>
      <c r="J37" s="94"/>
      <c r="K37" s="94"/>
      <c r="L37" s="94"/>
      <c r="M37" s="94"/>
      <c r="N37" s="94"/>
      <c r="O37" s="99"/>
      <c r="P37" s="96"/>
      <c r="Q37" s="99">
        <v>30</v>
      </c>
      <c r="R37" s="96"/>
      <c r="S37" s="99"/>
      <c r="T37" s="98"/>
      <c r="U37" s="99"/>
      <c r="V37" s="96"/>
      <c r="W37" s="99"/>
      <c r="X37" s="98"/>
      <c r="Y37" s="99"/>
      <c r="Z37" s="96"/>
    </row>
    <row r="38" spans="1:26" x14ac:dyDescent="0.25">
      <c r="A38" s="86">
        <v>18</v>
      </c>
      <c r="B38" s="114" t="s">
        <v>60</v>
      </c>
      <c r="C38" s="195" t="s">
        <v>134</v>
      </c>
      <c r="D38" s="88" t="s">
        <v>50</v>
      </c>
      <c r="E38" s="88"/>
      <c r="F38" s="88" t="s">
        <v>56</v>
      </c>
      <c r="G38" s="91">
        <f t="shared" si="7"/>
        <v>60</v>
      </c>
      <c r="H38" s="92">
        <f t="shared" si="8"/>
        <v>30</v>
      </c>
      <c r="I38" s="93">
        <f t="shared" si="8"/>
        <v>30</v>
      </c>
      <c r="J38" s="94"/>
      <c r="K38" s="94"/>
      <c r="L38" s="94"/>
      <c r="M38" s="94"/>
      <c r="N38" s="94"/>
      <c r="O38" s="99"/>
      <c r="P38" s="96"/>
      <c r="Q38" s="99">
        <v>30</v>
      </c>
      <c r="R38" s="96">
        <v>30</v>
      </c>
      <c r="S38" s="99"/>
      <c r="T38" s="98"/>
      <c r="U38" s="99"/>
      <c r="V38" s="96"/>
      <c r="W38" s="99"/>
      <c r="X38" s="98"/>
      <c r="Y38" s="99"/>
      <c r="Z38" s="96"/>
    </row>
    <row r="39" spans="1:26" x14ac:dyDescent="0.25">
      <c r="A39" s="86">
        <v>19</v>
      </c>
      <c r="B39" s="114" t="s">
        <v>61</v>
      </c>
      <c r="C39" s="195" t="s">
        <v>135</v>
      </c>
      <c r="D39" s="88"/>
      <c r="E39" s="88">
        <v>3</v>
      </c>
      <c r="F39" s="88" t="s">
        <v>62</v>
      </c>
      <c r="G39" s="91">
        <f t="shared" si="7"/>
        <v>45</v>
      </c>
      <c r="H39" s="92">
        <f t="shared" si="8"/>
        <v>15</v>
      </c>
      <c r="I39" s="93">
        <f t="shared" si="8"/>
        <v>30</v>
      </c>
      <c r="J39" s="94"/>
      <c r="K39" s="94"/>
      <c r="L39" s="94"/>
      <c r="M39" s="94"/>
      <c r="N39" s="94"/>
      <c r="O39" s="99"/>
      <c r="P39" s="96"/>
      <c r="Q39" s="99"/>
      <c r="R39" s="96"/>
      <c r="S39" s="99">
        <v>15</v>
      </c>
      <c r="T39" s="98">
        <v>30</v>
      </c>
      <c r="U39" s="99"/>
      <c r="V39" s="96"/>
      <c r="W39" s="99"/>
      <c r="X39" s="98"/>
      <c r="Y39" s="99"/>
      <c r="Z39" s="96"/>
    </row>
    <row r="40" spans="1:26" x14ac:dyDescent="0.25">
      <c r="A40" s="86">
        <v>20</v>
      </c>
      <c r="B40" s="114" t="s">
        <v>63</v>
      </c>
      <c r="C40" s="195" t="s">
        <v>136</v>
      </c>
      <c r="D40" s="88"/>
      <c r="E40" s="88" t="s">
        <v>58</v>
      </c>
      <c r="F40" s="88" t="s">
        <v>58</v>
      </c>
      <c r="G40" s="91">
        <f t="shared" si="7"/>
        <v>30</v>
      </c>
      <c r="H40" s="92">
        <f t="shared" si="8"/>
        <v>30</v>
      </c>
      <c r="I40" s="93">
        <f t="shared" si="8"/>
        <v>0</v>
      </c>
      <c r="J40" s="94"/>
      <c r="K40" s="94"/>
      <c r="L40" s="94"/>
      <c r="M40" s="94"/>
      <c r="N40" s="94"/>
      <c r="O40" s="99"/>
      <c r="P40" s="96"/>
      <c r="Q40" s="99"/>
      <c r="R40" s="96"/>
      <c r="S40" s="99">
        <v>30</v>
      </c>
      <c r="T40" s="98"/>
      <c r="U40" s="99"/>
      <c r="V40" s="96"/>
      <c r="W40" s="99"/>
      <c r="X40" s="98"/>
      <c r="Y40" s="99"/>
      <c r="Z40" s="96"/>
    </row>
    <row r="41" spans="1:26" x14ac:dyDescent="0.25">
      <c r="A41" s="86">
        <v>21</v>
      </c>
      <c r="B41" s="114" t="s">
        <v>64</v>
      </c>
      <c r="C41" s="195" t="s">
        <v>137</v>
      </c>
      <c r="D41" s="88"/>
      <c r="E41" s="88" t="s">
        <v>62</v>
      </c>
      <c r="F41" s="88" t="s">
        <v>58</v>
      </c>
      <c r="G41" s="91">
        <f t="shared" si="7"/>
        <v>30</v>
      </c>
      <c r="H41" s="92">
        <f t="shared" si="8"/>
        <v>30</v>
      </c>
      <c r="I41" s="93">
        <f t="shared" si="8"/>
        <v>0</v>
      </c>
      <c r="J41" s="94"/>
      <c r="K41" s="94"/>
      <c r="L41" s="94"/>
      <c r="M41" s="94"/>
      <c r="N41" s="94"/>
      <c r="O41" s="99"/>
      <c r="P41" s="96"/>
      <c r="Q41" s="99"/>
      <c r="R41" s="96"/>
      <c r="S41" s="99"/>
      <c r="T41" s="98"/>
      <c r="U41" s="99">
        <v>30</v>
      </c>
      <c r="V41" s="96"/>
      <c r="W41" s="99"/>
      <c r="X41" s="98"/>
      <c r="Y41" s="99"/>
      <c r="Z41" s="96"/>
    </row>
    <row r="42" spans="1:26" x14ac:dyDescent="0.25">
      <c r="A42" s="86">
        <v>22</v>
      </c>
      <c r="B42" s="114" t="s">
        <v>65</v>
      </c>
      <c r="C42" s="195" t="s">
        <v>138</v>
      </c>
      <c r="D42" s="88" t="s">
        <v>62</v>
      </c>
      <c r="E42" s="88"/>
      <c r="F42" s="88" t="s">
        <v>56</v>
      </c>
      <c r="G42" s="91">
        <f t="shared" si="7"/>
        <v>45</v>
      </c>
      <c r="H42" s="92">
        <f t="shared" si="8"/>
        <v>30</v>
      </c>
      <c r="I42" s="93">
        <f t="shared" si="8"/>
        <v>15</v>
      </c>
      <c r="J42" s="94"/>
      <c r="K42" s="94"/>
      <c r="L42" s="94"/>
      <c r="M42" s="94"/>
      <c r="N42" s="94"/>
      <c r="O42" s="99"/>
      <c r="P42" s="96"/>
      <c r="Q42" s="99"/>
      <c r="R42" s="96"/>
      <c r="S42" s="99"/>
      <c r="T42" s="98"/>
      <c r="U42" s="99">
        <v>30</v>
      </c>
      <c r="V42" s="96">
        <v>15</v>
      </c>
      <c r="W42" s="99"/>
      <c r="X42" s="98"/>
      <c r="Y42" s="99"/>
      <c r="Z42" s="96"/>
    </row>
    <row r="43" spans="1:26" x14ac:dyDescent="0.25">
      <c r="A43" s="86">
        <v>23</v>
      </c>
      <c r="B43" s="114" t="s">
        <v>66</v>
      </c>
      <c r="C43" s="195" t="s">
        <v>139</v>
      </c>
      <c r="D43" s="88" t="s">
        <v>58</v>
      </c>
      <c r="E43" s="88"/>
      <c r="F43" s="88" t="s">
        <v>56</v>
      </c>
      <c r="G43" s="91">
        <f t="shared" si="7"/>
        <v>45</v>
      </c>
      <c r="H43" s="92">
        <f t="shared" si="8"/>
        <v>30</v>
      </c>
      <c r="I43" s="93">
        <f t="shared" si="8"/>
        <v>15</v>
      </c>
      <c r="J43" s="94"/>
      <c r="K43" s="94"/>
      <c r="L43" s="94"/>
      <c r="M43" s="94"/>
      <c r="N43" s="94"/>
      <c r="O43" s="99"/>
      <c r="P43" s="96"/>
      <c r="Q43" s="99"/>
      <c r="R43" s="96"/>
      <c r="S43" s="99">
        <v>30</v>
      </c>
      <c r="T43" s="98">
        <v>15</v>
      </c>
      <c r="U43" s="99"/>
      <c r="V43" s="96"/>
      <c r="W43" s="99"/>
      <c r="X43" s="98"/>
      <c r="Y43" s="99"/>
      <c r="Z43" s="96"/>
    </row>
    <row r="44" spans="1:26" x14ac:dyDescent="0.25">
      <c r="A44" s="86">
        <v>24</v>
      </c>
      <c r="B44" s="114" t="s">
        <v>67</v>
      </c>
      <c r="C44" s="195" t="s">
        <v>140</v>
      </c>
      <c r="D44" s="88" t="s">
        <v>58</v>
      </c>
      <c r="E44" s="88"/>
      <c r="F44" s="88" t="s">
        <v>56</v>
      </c>
      <c r="G44" s="91">
        <f t="shared" si="7"/>
        <v>60</v>
      </c>
      <c r="H44" s="92">
        <f t="shared" si="8"/>
        <v>30</v>
      </c>
      <c r="I44" s="93">
        <f t="shared" si="8"/>
        <v>30</v>
      </c>
      <c r="J44" s="94"/>
      <c r="K44" s="94"/>
      <c r="L44" s="94"/>
      <c r="M44" s="94"/>
      <c r="N44" s="94"/>
      <c r="O44" s="99"/>
      <c r="P44" s="96"/>
      <c r="Q44" s="99"/>
      <c r="R44" s="96"/>
      <c r="S44" s="99">
        <v>30</v>
      </c>
      <c r="T44" s="98">
        <v>30</v>
      </c>
      <c r="U44" s="99"/>
      <c r="V44" s="96"/>
      <c r="W44" s="99"/>
      <c r="X44" s="98"/>
      <c r="Y44" s="99"/>
      <c r="Z44" s="96"/>
    </row>
    <row r="45" spans="1:26" x14ac:dyDescent="0.25">
      <c r="A45" s="86">
        <v>25</v>
      </c>
      <c r="B45" s="114" t="s">
        <v>68</v>
      </c>
      <c r="C45" s="195" t="s">
        <v>141</v>
      </c>
      <c r="D45" s="88"/>
      <c r="E45" s="88" t="s">
        <v>50</v>
      </c>
      <c r="F45" s="88" t="s">
        <v>58</v>
      </c>
      <c r="G45" s="91">
        <f t="shared" si="7"/>
        <v>30</v>
      </c>
      <c r="H45" s="92">
        <f t="shared" si="8"/>
        <v>30</v>
      </c>
      <c r="I45" s="93">
        <f t="shared" si="8"/>
        <v>0</v>
      </c>
      <c r="J45" s="94"/>
      <c r="K45" s="94"/>
      <c r="L45" s="94"/>
      <c r="M45" s="94"/>
      <c r="N45" s="94"/>
      <c r="O45" s="99"/>
      <c r="P45" s="96"/>
      <c r="Q45" s="99">
        <v>30</v>
      </c>
      <c r="R45" s="96"/>
      <c r="S45" s="99"/>
      <c r="T45" s="98"/>
      <c r="U45" s="99"/>
      <c r="V45" s="96"/>
      <c r="W45" s="99"/>
      <c r="X45" s="98"/>
      <c r="Y45" s="99"/>
      <c r="Z45" s="96"/>
    </row>
    <row r="46" spans="1:26" x14ac:dyDescent="0.25">
      <c r="A46" s="86">
        <v>26</v>
      </c>
      <c r="B46" s="114" t="s">
        <v>69</v>
      </c>
      <c r="C46" s="195" t="s">
        <v>142</v>
      </c>
      <c r="D46" s="88" t="s">
        <v>62</v>
      </c>
      <c r="E46" s="88"/>
      <c r="F46" s="88">
        <v>5</v>
      </c>
      <c r="G46" s="91">
        <f t="shared" si="7"/>
        <v>45</v>
      </c>
      <c r="H46" s="92">
        <f t="shared" si="8"/>
        <v>15</v>
      </c>
      <c r="I46" s="93">
        <f t="shared" si="8"/>
        <v>30</v>
      </c>
      <c r="J46" s="94"/>
      <c r="K46" s="94"/>
      <c r="L46" s="94"/>
      <c r="M46" s="94"/>
      <c r="N46" s="94"/>
      <c r="O46" s="99"/>
      <c r="P46" s="96"/>
      <c r="Q46" s="99"/>
      <c r="R46" s="96"/>
      <c r="S46" s="99"/>
      <c r="T46" s="98"/>
      <c r="U46" s="99">
        <v>15</v>
      </c>
      <c r="V46" s="96">
        <v>30</v>
      </c>
      <c r="W46" s="99"/>
      <c r="X46" s="98"/>
      <c r="Y46" s="99"/>
      <c r="Z46" s="96"/>
    </row>
    <row r="47" spans="1:26" x14ac:dyDescent="0.25">
      <c r="A47" s="86">
        <v>27</v>
      </c>
      <c r="B47" s="100" t="s">
        <v>70</v>
      </c>
      <c r="C47" s="194" t="s">
        <v>143</v>
      </c>
      <c r="D47" s="101" t="s">
        <v>62</v>
      </c>
      <c r="E47" s="101"/>
      <c r="F47" s="88" t="s">
        <v>62</v>
      </c>
      <c r="G47" s="91">
        <f t="shared" si="7"/>
        <v>45</v>
      </c>
      <c r="H47" s="38">
        <f t="shared" si="8"/>
        <v>15</v>
      </c>
      <c r="I47" s="104">
        <f t="shared" si="8"/>
        <v>30</v>
      </c>
      <c r="J47" s="39"/>
      <c r="K47" s="39"/>
      <c r="L47" s="39"/>
      <c r="M47" s="39"/>
      <c r="N47" s="39"/>
      <c r="O47" s="107"/>
      <c r="P47" s="106"/>
      <c r="Q47" s="107"/>
      <c r="R47" s="106"/>
      <c r="S47" s="107"/>
      <c r="T47" s="106"/>
      <c r="U47" s="107">
        <v>15</v>
      </c>
      <c r="V47" s="106">
        <v>30</v>
      </c>
      <c r="W47" s="107"/>
      <c r="X47" s="106"/>
      <c r="Y47" s="107"/>
      <c r="Z47" s="106"/>
    </row>
    <row r="48" spans="1:26" x14ac:dyDescent="0.25">
      <c r="A48" s="86">
        <v>28</v>
      </c>
      <c r="B48" s="2" t="s">
        <v>71</v>
      </c>
      <c r="C48" s="194" t="s">
        <v>144</v>
      </c>
      <c r="D48" s="101" t="s">
        <v>56</v>
      </c>
      <c r="E48" s="101"/>
      <c r="F48" s="88" t="s">
        <v>62</v>
      </c>
      <c r="G48" s="91">
        <f t="shared" si="7"/>
        <v>45</v>
      </c>
      <c r="H48" s="38">
        <f t="shared" si="8"/>
        <v>15</v>
      </c>
      <c r="I48" s="104">
        <f t="shared" si="8"/>
        <v>30</v>
      </c>
      <c r="J48" s="39"/>
      <c r="K48" s="39"/>
      <c r="L48" s="39"/>
      <c r="M48" s="39"/>
      <c r="N48" s="39"/>
      <c r="O48" s="107"/>
      <c r="P48" s="106"/>
      <c r="Q48" s="107"/>
      <c r="R48" s="106"/>
      <c r="S48" s="107"/>
      <c r="T48" s="106"/>
      <c r="U48" s="107"/>
      <c r="V48" s="106"/>
      <c r="W48" s="107">
        <v>15</v>
      </c>
      <c r="X48" s="106">
        <v>30</v>
      </c>
      <c r="Y48" s="107"/>
      <c r="Z48" s="106"/>
    </row>
    <row r="49" spans="1:26" x14ac:dyDescent="0.25">
      <c r="A49" s="86">
        <v>29</v>
      </c>
      <c r="B49" s="33" t="s">
        <v>72</v>
      </c>
      <c r="C49" s="196" t="s">
        <v>145</v>
      </c>
      <c r="D49" s="34"/>
      <c r="E49" s="34" t="s">
        <v>62</v>
      </c>
      <c r="F49" s="88" t="s">
        <v>58</v>
      </c>
      <c r="G49" s="91">
        <f t="shared" si="7"/>
        <v>30</v>
      </c>
      <c r="H49" s="38">
        <f t="shared" si="8"/>
        <v>0</v>
      </c>
      <c r="I49" s="104">
        <f t="shared" si="8"/>
        <v>30</v>
      </c>
      <c r="J49" s="41"/>
      <c r="K49" s="41"/>
      <c r="L49" s="41"/>
      <c r="M49" s="41"/>
      <c r="N49" s="41"/>
      <c r="O49" s="42"/>
      <c r="P49" s="43"/>
      <c r="Q49" s="42"/>
      <c r="R49" s="43"/>
      <c r="S49" s="42"/>
      <c r="T49" s="115"/>
      <c r="U49" s="42"/>
      <c r="V49" s="43">
        <v>30</v>
      </c>
      <c r="W49" s="42"/>
      <c r="X49" s="115"/>
      <c r="Y49" s="42"/>
      <c r="Z49" s="43"/>
    </row>
    <row r="50" spans="1:26" ht="15.75" thickBot="1" x14ac:dyDescent="0.3">
      <c r="A50" s="116">
        <v>30</v>
      </c>
      <c r="B50" s="44" t="s">
        <v>73</v>
      </c>
      <c r="C50" s="196" t="s">
        <v>146</v>
      </c>
      <c r="D50" s="34"/>
      <c r="E50" s="34" t="s">
        <v>62</v>
      </c>
      <c r="F50" s="88" t="s">
        <v>58</v>
      </c>
      <c r="G50" s="91">
        <f t="shared" si="7"/>
        <v>30</v>
      </c>
      <c r="H50" s="38">
        <f t="shared" si="8"/>
        <v>0</v>
      </c>
      <c r="I50" s="104">
        <f t="shared" si="8"/>
        <v>30</v>
      </c>
      <c r="J50" s="41"/>
      <c r="K50" s="41"/>
      <c r="L50" s="41"/>
      <c r="M50" s="41"/>
      <c r="N50" s="41"/>
      <c r="O50" s="42"/>
      <c r="P50" s="43"/>
      <c r="Q50" s="42"/>
      <c r="R50" s="43"/>
      <c r="S50" s="42"/>
      <c r="T50" s="43"/>
      <c r="U50" s="42"/>
      <c r="V50" s="43">
        <v>30</v>
      </c>
      <c r="W50" s="42"/>
      <c r="X50" s="43"/>
      <c r="Y50" s="42"/>
      <c r="Z50" s="43"/>
    </row>
    <row r="51" spans="1:26" ht="16.5" thickTop="1" thickBot="1" x14ac:dyDescent="0.3">
      <c r="A51" s="231" t="s">
        <v>25</v>
      </c>
      <c r="B51" s="232"/>
      <c r="C51" s="117"/>
      <c r="D51" s="118"/>
      <c r="E51" s="118"/>
      <c r="F51" s="119">
        <v>63</v>
      </c>
      <c r="G51" s="120">
        <f t="shared" ref="G51:Z51" si="9">SUM(G35:G50)</f>
        <v>660</v>
      </c>
      <c r="H51" s="120">
        <f t="shared" si="9"/>
        <v>360</v>
      </c>
      <c r="I51" s="120">
        <f t="shared" si="9"/>
        <v>300</v>
      </c>
      <c r="J51" s="120">
        <f t="shared" si="9"/>
        <v>0</v>
      </c>
      <c r="K51" s="120">
        <f t="shared" si="9"/>
        <v>0</v>
      </c>
      <c r="L51" s="120">
        <f t="shared" si="9"/>
        <v>0</v>
      </c>
      <c r="M51" s="120">
        <f t="shared" si="9"/>
        <v>0</v>
      </c>
      <c r="N51" s="120">
        <f t="shared" si="9"/>
        <v>0</v>
      </c>
      <c r="O51" s="121">
        <f t="shared" si="9"/>
        <v>60</v>
      </c>
      <c r="P51" s="122">
        <f t="shared" si="9"/>
        <v>30</v>
      </c>
      <c r="Q51" s="121">
        <f t="shared" si="9"/>
        <v>90</v>
      </c>
      <c r="R51" s="122">
        <f t="shared" si="9"/>
        <v>30</v>
      </c>
      <c r="S51" s="121">
        <f t="shared" si="9"/>
        <v>105</v>
      </c>
      <c r="T51" s="122">
        <f t="shared" si="9"/>
        <v>75</v>
      </c>
      <c r="U51" s="121">
        <f t="shared" si="9"/>
        <v>90</v>
      </c>
      <c r="V51" s="122">
        <f t="shared" si="9"/>
        <v>135</v>
      </c>
      <c r="W51" s="66">
        <f t="shared" si="9"/>
        <v>15</v>
      </c>
      <c r="X51" s="67">
        <f t="shared" si="9"/>
        <v>30</v>
      </c>
      <c r="Y51" s="66">
        <f t="shared" si="9"/>
        <v>0</v>
      </c>
      <c r="Z51" s="67">
        <f t="shared" si="9"/>
        <v>0</v>
      </c>
    </row>
    <row r="52" spans="1:26" ht="16.5" thickTop="1" thickBot="1" x14ac:dyDescent="0.3">
      <c r="A52" s="227" t="s">
        <v>74</v>
      </c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</row>
    <row r="53" spans="1:26" ht="15.75" thickTop="1" x14ac:dyDescent="0.25">
      <c r="A53" s="21">
        <v>31</v>
      </c>
      <c r="B53" s="123" t="s">
        <v>75</v>
      </c>
      <c r="C53" s="124" t="s">
        <v>147</v>
      </c>
      <c r="D53" s="125"/>
      <c r="E53" s="125" t="s">
        <v>62</v>
      </c>
      <c r="F53" s="23">
        <v>4</v>
      </c>
      <c r="G53" s="91">
        <f>SUM(H53:N53)</f>
        <v>30</v>
      </c>
      <c r="H53" s="126"/>
      <c r="I53" s="127"/>
      <c r="J53" s="127"/>
      <c r="K53" s="127"/>
      <c r="L53" s="127"/>
      <c r="M53" s="127">
        <v>30</v>
      </c>
      <c r="N53" s="127"/>
      <c r="O53" s="126"/>
      <c r="P53" s="128"/>
      <c r="Q53" s="126"/>
      <c r="R53" s="128"/>
      <c r="S53" s="126"/>
      <c r="T53" s="129"/>
      <c r="U53" s="126"/>
      <c r="V53" s="128">
        <v>30</v>
      </c>
      <c r="W53" s="126"/>
      <c r="X53" s="129"/>
      <c r="Y53" s="126"/>
      <c r="Z53" s="128"/>
    </row>
    <row r="54" spans="1:26" x14ac:dyDescent="0.25">
      <c r="A54" s="32">
        <v>32</v>
      </c>
      <c r="B54" s="130" t="s">
        <v>76</v>
      </c>
      <c r="C54" s="124" t="s">
        <v>148</v>
      </c>
      <c r="D54" s="34"/>
      <c r="E54" s="34" t="s">
        <v>56</v>
      </c>
      <c r="F54" s="34">
        <v>6</v>
      </c>
      <c r="G54" s="91">
        <f>SUM(H54:N54)</f>
        <v>30</v>
      </c>
      <c r="H54" s="42"/>
      <c r="I54" s="41"/>
      <c r="J54" s="41"/>
      <c r="K54" s="41"/>
      <c r="L54" s="41"/>
      <c r="M54" s="41">
        <v>30</v>
      </c>
      <c r="N54" s="41"/>
      <c r="O54" s="42"/>
      <c r="P54" s="43"/>
      <c r="Q54" s="42"/>
      <c r="R54" s="43"/>
      <c r="S54" s="42"/>
      <c r="T54" s="115"/>
      <c r="U54" s="42"/>
      <c r="V54" s="43"/>
      <c r="W54" s="42"/>
      <c r="X54" s="115">
        <v>30</v>
      </c>
      <c r="Y54" s="42"/>
      <c r="Z54" s="43"/>
    </row>
    <row r="55" spans="1:26" ht="15.75" thickBot="1" x14ac:dyDescent="0.3">
      <c r="A55" s="71">
        <v>33</v>
      </c>
      <c r="B55" s="130" t="s">
        <v>77</v>
      </c>
      <c r="C55" s="124" t="s">
        <v>149</v>
      </c>
      <c r="D55" s="34"/>
      <c r="E55" s="34" t="s">
        <v>78</v>
      </c>
      <c r="F55" s="73">
        <v>6</v>
      </c>
      <c r="G55" s="91">
        <f>SUM(H55:N55)</f>
        <v>30</v>
      </c>
      <c r="H55" s="42"/>
      <c r="I55" s="41"/>
      <c r="J55" s="41"/>
      <c r="K55" s="41"/>
      <c r="L55" s="41"/>
      <c r="M55" s="41">
        <v>30</v>
      </c>
      <c r="N55" s="41"/>
      <c r="O55" s="42"/>
      <c r="P55" s="43"/>
      <c r="Q55" s="42"/>
      <c r="R55" s="43"/>
      <c r="S55" s="42"/>
      <c r="T55" s="115"/>
      <c r="U55" s="42"/>
      <c r="V55" s="43"/>
      <c r="W55" s="42"/>
      <c r="X55" s="115"/>
      <c r="Y55" s="42"/>
      <c r="Z55" s="43">
        <v>30</v>
      </c>
    </row>
    <row r="56" spans="1:26" ht="16.5" thickTop="1" thickBot="1" x14ac:dyDescent="0.3">
      <c r="A56" s="233" t="s">
        <v>25</v>
      </c>
      <c r="B56" s="232"/>
      <c r="C56" s="117"/>
      <c r="D56" s="118"/>
      <c r="E56" s="118"/>
      <c r="F56" s="119">
        <f>SUM(F53:F55)</f>
        <v>16</v>
      </c>
      <c r="G56" s="65">
        <f t="shared" ref="G56:V56" si="10">SUM(G53:G55)</f>
        <v>90</v>
      </c>
      <c r="H56" s="65">
        <f t="shared" si="10"/>
        <v>0</v>
      </c>
      <c r="I56" s="65">
        <f t="shared" si="10"/>
        <v>0</v>
      </c>
      <c r="J56" s="65">
        <f t="shared" si="10"/>
        <v>0</v>
      </c>
      <c r="K56" s="65">
        <f t="shared" si="10"/>
        <v>0</v>
      </c>
      <c r="L56" s="65">
        <f t="shared" si="10"/>
        <v>0</v>
      </c>
      <c r="M56" s="65">
        <f t="shared" si="10"/>
        <v>90</v>
      </c>
      <c r="N56" s="65">
        <f t="shared" si="10"/>
        <v>0</v>
      </c>
      <c r="O56" s="66">
        <f t="shared" si="10"/>
        <v>0</v>
      </c>
      <c r="P56" s="67">
        <f t="shared" si="10"/>
        <v>0</v>
      </c>
      <c r="Q56" s="66">
        <f t="shared" si="10"/>
        <v>0</v>
      </c>
      <c r="R56" s="67">
        <f t="shared" si="10"/>
        <v>0</v>
      </c>
      <c r="S56" s="66">
        <f t="shared" si="10"/>
        <v>0</v>
      </c>
      <c r="T56" s="67">
        <f t="shared" si="10"/>
        <v>0</v>
      </c>
      <c r="U56" s="66">
        <f t="shared" si="10"/>
        <v>0</v>
      </c>
      <c r="V56" s="67">
        <f t="shared" si="10"/>
        <v>30</v>
      </c>
      <c r="W56" s="66">
        <f>SUM(W53:W55)</f>
        <v>0</v>
      </c>
      <c r="X56" s="67">
        <f>SUM(X53:X55)</f>
        <v>30</v>
      </c>
      <c r="Y56" s="66">
        <f>SUM(Y53:Y55)</f>
        <v>0</v>
      </c>
      <c r="Z56" s="67">
        <f>SUM(Z53:Z55)</f>
        <v>30</v>
      </c>
    </row>
    <row r="57" spans="1:26" ht="15.75" thickTop="1" x14ac:dyDescent="0.25">
      <c r="A57" s="234" t="s">
        <v>79</v>
      </c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</row>
    <row r="58" spans="1:26" ht="15.75" thickBot="1" x14ac:dyDescent="0.3">
      <c r="A58" s="225" t="s">
        <v>80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4"/>
      <c r="X58" s="44"/>
      <c r="Y58" s="44"/>
      <c r="Z58" s="44"/>
    </row>
    <row r="59" spans="1:26" ht="15.75" thickTop="1" x14ac:dyDescent="0.25">
      <c r="A59" s="131">
        <v>34</v>
      </c>
      <c r="B59" s="113" t="s">
        <v>81</v>
      </c>
      <c r="C59" s="197" t="s">
        <v>150</v>
      </c>
      <c r="D59" s="90" t="s">
        <v>58</v>
      </c>
      <c r="E59" s="90"/>
      <c r="F59" s="90">
        <v>5</v>
      </c>
      <c r="G59" s="25">
        <f t="shared" ref="G59:G73" si="11">SUM(H59:N59)</f>
        <v>60</v>
      </c>
      <c r="H59" s="26">
        <f t="shared" ref="H59:I73" si="12">O59+Q59+S59+U59+W59+Y59</f>
        <v>30</v>
      </c>
      <c r="I59" s="70">
        <f t="shared" si="12"/>
        <v>30</v>
      </c>
      <c r="J59" s="27"/>
      <c r="K59" s="27"/>
      <c r="L59" s="27"/>
      <c r="M59" s="27"/>
      <c r="N59" s="27"/>
      <c r="O59" s="132"/>
      <c r="P59" s="133"/>
      <c r="Q59" s="132"/>
      <c r="R59" s="133"/>
      <c r="S59" s="132">
        <v>30</v>
      </c>
      <c r="T59" s="134">
        <v>30</v>
      </c>
      <c r="U59" s="132"/>
      <c r="V59" s="133"/>
      <c r="W59" s="132"/>
      <c r="X59" s="134"/>
      <c r="Y59" s="132"/>
      <c r="Z59" s="133"/>
    </row>
    <row r="60" spans="1:26" x14ac:dyDescent="0.25">
      <c r="A60" s="135">
        <v>35</v>
      </c>
      <c r="B60" s="114" t="s">
        <v>82</v>
      </c>
      <c r="C60" s="194" t="s">
        <v>151</v>
      </c>
      <c r="D60" s="88"/>
      <c r="E60" s="88" t="s">
        <v>58</v>
      </c>
      <c r="F60" s="88">
        <v>1</v>
      </c>
      <c r="G60" s="91">
        <f t="shared" si="11"/>
        <v>15</v>
      </c>
      <c r="H60" s="92">
        <f t="shared" si="12"/>
        <v>15</v>
      </c>
      <c r="I60" s="93">
        <f t="shared" si="12"/>
        <v>0</v>
      </c>
      <c r="J60" s="94"/>
      <c r="K60" s="94"/>
      <c r="L60" s="94"/>
      <c r="M60" s="94"/>
      <c r="N60" s="94"/>
      <c r="O60" s="99"/>
      <c r="P60" s="96"/>
      <c r="Q60" s="99"/>
      <c r="R60" s="96"/>
      <c r="S60" s="99">
        <v>15</v>
      </c>
      <c r="T60" s="98"/>
      <c r="U60" s="99"/>
      <c r="V60" s="96"/>
      <c r="W60" s="99"/>
      <c r="X60" s="98"/>
      <c r="Y60" s="99"/>
      <c r="Z60" s="96"/>
    </row>
    <row r="61" spans="1:26" x14ac:dyDescent="0.25">
      <c r="A61" s="135">
        <v>36</v>
      </c>
      <c r="B61" s="114" t="s">
        <v>83</v>
      </c>
      <c r="C61" s="194" t="s">
        <v>152</v>
      </c>
      <c r="D61" s="88"/>
      <c r="E61" s="88">
        <v>4</v>
      </c>
      <c r="F61" s="88">
        <v>4</v>
      </c>
      <c r="G61" s="91">
        <f t="shared" si="11"/>
        <v>45</v>
      </c>
      <c r="H61" s="92">
        <f t="shared" si="12"/>
        <v>15</v>
      </c>
      <c r="I61" s="93">
        <f t="shared" si="12"/>
        <v>30</v>
      </c>
      <c r="J61" s="94"/>
      <c r="K61" s="94"/>
      <c r="L61" s="94"/>
      <c r="M61" s="94"/>
      <c r="N61" s="94"/>
      <c r="O61" s="99"/>
      <c r="P61" s="96"/>
      <c r="Q61" s="99"/>
      <c r="R61" s="96"/>
      <c r="S61" s="99"/>
      <c r="T61" s="98"/>
      <c r="U61" s="99">
        <v>15</v>
      </c>
      <c r="V61" s="96">
        <v>30</v>
      </c>
      <c r="W61" s="99"/>
      <c r="X61" s="98"/>
      <c r="Y61" s="99"/>
      <c r="Z61" s="96"/>
    </row>
    <row r="62" spans="1:26" x14ac:dyDescent="0.25">
      <c r="A62" s="135">
        <v>37</v>
      </c>
      <c r="B62" s="114" t="s">
        <v>84</v>
      </c>
      <c r="C62" s="194" t="s">
        <v>153</v>
      </c>
      <c r="D62" s="88"/>
      <c r="E62" s="88" t="s">
        <v>56</v>
      </c>
      <c r="F62" s="88">
        <v>3</v>
      </c>
      <c r="G62" s="91">
        <f t="shared" si="11"/>
        <v>30</v>
      </c>
      <c r="H62" s="92">
        <f t="shared" si="12"/>
        <v>30</v>
      </c>
      <c r="I62" s="93">
        <f t="shared" si="12"/>
        <v>0</v>
      </c>
      <c r="J62" s="94"/>
      <c r="K62" s="94"/>
      <c r="L62" s="94"/>
      <c r="M62" s="94"/>
      <c r="N62" s="94"/>
      <c r="O62" s="99"/>
      <c r="P62" s="96"/>
      <c r="Q62" s="99"/>
      <c r="R62" s="96"/>
      <c r="S62" s="99"/>
      <c r="T62" s="98"/>
      <c r="U62" s="99"/>
      <c r="V62" s="96"/>
      <c r="W62" s="99">
        <v>30</v>
      </c>
      <c r="X62" s="98"/>
      <c r="Y62" s="99"/>
      <c r="Z62" s="96"/>
    </row>
    <row r="63" spans="1:26" x14ac:dyDescent="0.25">
      <c r="A63" s="135">
        <v>38</v>
      </c>
      <c r="B63" s="114" t="s">
        <v>85</v>
      </c>
      <c r="C63" s="194" t="s">
        <v>154</v>
      </c>
      <c r="D63" s="88" t="s">
        <v>56</v>
      </c>
      <c r="E63" s="88"/>
      <c r="F63" s="88">
        <v>5</v>
      </c>
      <c r="G63" s="91">
        <f t="shared" si="11"/>
        <v>60</v>
      </c>
      <c r="H63" s="92">
        <f t="shared" si="12"/>
        <v>30</v>
      </c>
      <c r="I63" s="93">
        <f t="shared" si="12"/>
        <v>30</v>
      </c>
      <c r="J63" s="94"/>
      <c r="K63" s="94"/>
      <c r="L63" s="94"/>
      <c r="M63" s="94"/>
      <c r="N63" s="94"/>
      <c r="O63" s="99"/>
      <c r="P63" s="96"/>
      <c r="Q63" s="99"/>
      <c r="R63" s="96"/>
      <c r="S63" s="99"/>
      <c r="T63" s="98"/>
      <c r="U63" s="99"/>
      <c r="V63" s="96"/>
      <c r="W63" s="99">
        <v>30</v>
      </c>
      <c r="X63" s="98">
        <v>30</v>
      </c>
      <c r="Y63" s="99"/>
      <c r="Z63" s="96"/>
    </row>
    <row r="64" spans="1:26" x14ac:dyDescent="0.25">
      <c r="A64" s="135">
        <v>39</v>
      </c>
      <c r="B64" s="114" t="s">
        <v>86</v>
      </c>
      <c r="C64" s="194" t="s">
        <v>155</v>
      </c>
      <c r="D64" s="88" t="s">
        <v>58</v>
      </c>
      <c r="E64" s="88"/>
      <c r="F64" s="88">
        <v>5</v>
      </c>
      <c r="G64" s="91">
        <f t="shared" si="11"/>
        <v>60</v>
      </c>
      <c r="H64" s="92">
        <f t="shared" si="12"/>
        <v>30</v>
      </c>
      <c r="I64" s="93">
        <f t="shared" si="12"/>
        <v>30</v>
      </c>
      <c r="J64" s="94"/>
      <c r="K64" s="94"/>
      <c r="L64" s="94"/>
      <c r="M64" s="94"/>
      <c r="N64" s="94"/>
      <c r="O64" s="99"/>
      <c r="P64" s="96"/>
      <c r="Q64" s="99"/>
      <c r="R64" s="96"/>
      <c r="S64" s="99">
        <v>30</v>
      </c>
      <c r="T64" s="98">
        <v>30</v>
      </c>
      <c r="U64" s="99"/>
      <c r="V64" s="96"/>
      <c r="W64" s="99"/>
      <c r="X64" s="98"/>
      <c r="Y64" s="99"/>
      <c r="Z64" s="96"/>
    </row>
    <row r="65" spans="1:26" x14ac:dyDescent="0.25">
      <c r="A65" s="135">
        <v>40</v>
      </c>
      <c r="B65" s="114" t="s">
        <v>87</v>
      </c>
      <c r="C65" s="194" t="s">
        <v>156</v>
      </c>
      <c r="D65" s="88" t="s">
        <v>56</v>
      </c>
      <c r="E65" s="88"/>
      <c r="F65" s="88">
        <v>5</v>
      </c>
      <c r="G65" s="91">
        <f t="shared" si="11"/>
        <v>60</v>
      </c>
      <c r="H65" s="92">
        <f t="shared" si="12"/>
        <v>30</v>
      </c>
      <c r="I65" s="93">
        <f t="shared" si="12"/>
        <v>30</v>
      </c>
      <c r="J65" s="94"/>
      <c r="K65" s="94"/>
      <c r="L65" s="94"/>
      <c r="M65" s="94"/>
      <c r="N65" s="94"/>
      <c r="O65" s="99"/>
      <c r="P65" s="96"/>
      <c r="Q65" s="99"/>
      <c r="R65" s="96"/>
      <c r="S65" s="99"/>
      <c r="T65" s="98"/>
      <c r="U65" s="99"/>
      <c r="V65" s="96"/>
      <c r="W65" s="99">
        <v>30</v>
      </c>
      <c r="X65" s="98">
        <v>30</v>
      </c>
      <c r="Y65" s="99"/>
      <c r="Z65" s="96"/>
    </row>
    <row r="66" spans="1:26" x14ac:dyDescent="0.25">
      <c r="A66" s="135">
        <v>41</v>
      </c>
      <c r="B66" s="114" t="s">
        <v>88</v>
      </c>
      <c r="C66" s="194" t="s">
        <v>157</v>
      </c>
      <c r="D66" s="88"/>
      <c r="E66" s="88" t="s">
        <v>78</v>
      </c>
      <c r="F66" s="88">
        <v>3</v>
      </c>
      <c r="G66" s="91">
        <f t="shared" si="11"/>
        <v>30</v>
      </c>
      <c r="H66" s="92">
        <f t="shared" si="12"/>
        <v>30</v>
      </c>
      <c r="I66" s="93">
        <f t="shared" si="12"/>
        <v>0</v>
      </c>
      <c r="J66" s="94"/>
      <c r="K66" s="94"/>
      <c r="L66" s="94"/>
      <c r="M66" s="94"/>
      <c r="N66" s="94"/>
      <c r="O66" s="99"/>
      <c r="P66" s="96"/>
      <c r="Q66" s="99"/>
      <c r="R66" s="96"/>
      <c r="S66" s="99"/>
      <c r="T66" s="98"/>
      <c r="U66" s="99"/>
      <c r="V66" s="96"/>
      <c r="W66" s="99"/>
      <c r="X66" s="98"/>
      <c r="Y66" s="99">
        <v>30</v>
      </c>
      <c r="Z66" s="96"/>
    </row>
    <row r="67" spans="1:26" x14ac:dyDescent="0.25">
      <c r="A67" s="135">
        <v>42</v>
      </c>
      <c r="B67" s="100" t="s">
        <v>89</v>
      </c>
      <c r="C67" s="194" t="s">
        <v>158</v>
      </c>
      <c r="D67" s="101"/>
      <c r="E67" s="101" t="s">
        <v>78</v>
      </c>
      <c r="F67" s="88">
        <v>3</v>
      </c>
      <c r="G67" s="37">
        <f t="shared" si="11"/>
        <v>30</v>
      </c>
      <c r="H67" s="38">
        <f t="shared" si="12"/>
        <v>15</v>
      </c>
      <c r="I67" s="104">
        <f t="shared" si="12"/>
        <v>15</v>
      </c>
      <c r="J67" s="39"/>
      <c r="K67" s="39"/>
      <c r="L67" s="39"/>
      <c r="M67" s="39"/>
      <c r="N67" s="39"/>
      <c r="O67" s="107"/>
      <c r="P67" s="106"/>
      <c r="Q67" s="107"/>
      <c r="R67" s="106"/>
      <c r="S67" s="107"/>
      <c r="T67" s="136"/>
      <c r="U67" s="107"/>
      <c r="V67" s="106"/>
      <c r="W67" s="107"/>
      <c r="X67" s="136"/>
      <c r="Y67" s="107">
        <v>15</v>
      </c>
      <c r="Z67" s="106">
        <v>15</v>
      </c>
    </row>
    <row r="68" spans="1:26" x14ac:dyDescent="0.25">
      <c r="A68" s="135">
        <v>43</v>
      </c>
      <c r="B68" s="100" t="s">
        <v>90</v>
      </c>
      <c r="C68" s="194" t="s">
        <v>159</v>
      </c>
      <c r="D68" s="101"/>
      <c r="E68" s="101" t="s">
        <v>78</v>
      </c>
      <c r="F68" s="88">
        <v>3</v>
      </c>
      <c r="G68" s="37">
        <f t="shared" si="11"/>
        <v>30</v>
      </c>
      <c r="H68" s="38">
        <f t="shared" si="12"/>
        <v>30</v>
      </c>
      <c r="I68" s="104">
        <f t="shared" si="12"/>
        <v>0</v>
      </c>
      <c r="J68" s="39"/>
      <c r="K68" s="39"/>
      <c r="L68" s="39"/>
      <c r="M68" s="39"/>
      <c r="N68" s="39"/>
      <c r="O68" s="107"/>
      <c r="P68" s="106"/>
      <c r="Q68" s="107"/>
      <c r="R68" s="106"/>
      <c r="S68" s="107"/>
      <c r="T68" s="136"/>
      <c r="U68" s="107"/>
      <c r="V68" s="106"/>
      <c r="W68" s="107"/>
      <c r="X68" s="136"/>
      <c r="Y68" s="107">
        <v>30</v>
      </c>
      <c r="Z68" s="106"/>
    </row>
    <row r="69" spans="1:26" x14ac:dyDescent="0.25">
      <c r="A69" s="135">
        <v>44</v>
      </c>
      <c r="B69" s="100" t="s">
        <v>91</v>
      </c>
      <c r="C69" s="194" t="s">
        <v>160</v>
      </c>
      <c r="D69" s="101"/>
      <c r="E69" s="101" t="s">
        <v>78</v>
      </c>
      <c r="F69" s="88">
        <v>3</v>
      </c>
      <c r="G69" s="37">
        <f t="shared" si="11"/>
        <v>30</v>
      </c>
      <c r="H69" s="38">
        <f t="shared" si="12"/>
        <v>0</v>
      </c>
      <c r="I69" s="104">
        <f t="shared" si="12"/>
        <v>30</v>
      </c>
      <c r="J69" s="39"/>
      <c r="K69" s="39"/>
      <c r="L69" s="39"/>
      <c r="M69" s="39"/>
      <c r="N69" s="39"/>
      <c r="O69" s="107"/>
      <c r="P69" s="106"/>
      <c r="Q69" s="107"/>
      <c r="R69" s="106"/>
      <c r="S69" s="107"/>
      <c r="T69" s="106"/>
      <c r="U69" s="107"/>
      <c r="V69" s="106"/>
      <c r="W69" s="107"/>
      <c r="X69" s="106"/>
      <c r="Y69" s="107"/>
      <c r="Z69" s="106">
        <v>30</v>
      </c>
    </row>
    <row r="70" spans="1:26" x14ac:dyDescent="0.25">
      <c r="A70" s="135">
        <v>45</v>
      </c>
      <c r="B70" s="100" t="s">
        <v>92</v>
      </c>
      <c r="C70" s="194" t="s">
        <v>161</v>
      </c>
      <c r="D70" s="101"/>
      <c r="E70" s="101" t="s">
        <v>56</v>
      </c>
      <c r="F70" s="88">
        <v>1</v>
      </c>
      <c r="G70" s="37">
        <f t="shared" si="11"/>
        <v>15</v>
      </c>
      <c r="H70" s="38">
        <f t="shared" si="12"/>
        <v>15</v>
      </c>
      <c r="I70" s="104">
        <f t="shared" si="12"/>
        <v>0</v>
      </c>
      <c r="J70" s="39"/>
      <c r="K70" s="39"/>
      <c r="L70" s="39"/>
      <c r="M70" s="39"/>
      <c r="N70" s="39"/>
      <c r="O70" s="107"/>
      <c r="P70" s="106"/>
      <c r="Q70" s="107"/>
      <c r="R70" s="106"/>
      <c r="S70" s="107"/>
      <c r="T70" s="136"/>
      <c r="U70" s="107"/>
      <c r="V70" s="106"/>
      <c r="W70" s="107">
        <v>15</v>
      </c>
      <c r="X70" s="136"/>
      <c r="Y70" s="107"/>
      <c r="Z70" s="106"/>
    </row>
    <row r="71" spans="1:26" x14ac:dyDescent="0.25">
      <c r="A71" s="135">
        <v>46</v>
      </c>
      <c r="B71" s="100" t="s">
        <v>93</v>
      </c>
      <c r="C71" s="194" t="s">
        <v>162</v>
      </c>
      <c r="D71" s="101"/>
      <c r="E71" s="101" t="s">
        <v>56</v>
      </c>
      <c r="F71" s="88">
        <v>3</v>
      </c>
      <c r="G71" s="37">
        <f t="shared" si="11"/>
        <v>30</v>
      </c>
      <c r="H71" s="38">
        <f t="shared" si="12"/>
        <v>0</v>
      </c>
      <c r="I71" s="104">
        <f t="shared" si="12"/>
        <v>30</v>
      </c>
      <c r="J71" s="39"/>
      <c r="K71" s="39"/>
      <c r="L71" s="39"/>
      <c r="M71" s="39"/>
      <c r="N71" s="39"/>
      <c r="O71" s="107"/>
      <c r="P71" s="106"/>
      <c r="Q71" s="107"/>
      <c r="R71" s="106"/>
      <c r="S71" s="107"/>
      <c r="T71" s="136"/>
      <c r="U71" s="107"/>
      <c r="V71" s="106"/>
      <c r="W71" s="107"/>
      <c r="X71" s="136">
        <v>30</v>
      </c>
      <c r="Y71" s="107"/>
      <c r="Z71" s="106"/>
    </row>
    <row r="72" spans="1:26" x14ac:dyDescent="0.25">
      <c r="A72" s="135">
        <v>47</v>
      </c>
      <c r="B72" s="55" t="s">
        <v>94</v>
      </c>
      <c r="C72" s="194" t="s">
        <v>163</v>
      </c>
      <c r="D72" s="56"/>
      <c r="E72" s="56" t="s">
        <v>56</v>
      </c>
      <c r="F72" s="88">
        <v>1</v>
      </c>
      <c r="G72" s="37">
        <f t="shared" si="11"/>
        <v>15</v>
      </c>
      <c r="H72" s="47">
        <f t="shared" si="12"/>
        <v>15</v>
      </c>
      <c r="I72" s="48">
        <f t="shared" si="12"/>
        <v>0</v>
      </c>
      <c r="J72" s="59"/>
      <c r="K72" s="59"/>
      <c r="L72" s="59"/>
      <c r="M72" s="59"/>
      <c r="N72" s="59"/>
      <c r="O72" s="60"/>
      <c r="P72" s="61"/>
      <c r="Q72" s="60"/>
      <c r="R72" s="61"/>
      <c r="S72" s="60"/>
      <c r="T72" s="61"/>
      <c r="U72" s="60"/>
      <c r="V72" s="61"/>
      <c r="W72" s="60">
        <v>15</v>
      </c>
      <c r="X72" s="61"/>
      <c r="Y72" s="60"/>
      <c r="Z72" s="61"/>
    </row>
    <row r="73" spans="1:26" ht="15.75" thickBot="1" x14ac:dyDescent="0.3">
      <c r="A73" s="137">
        <v>48</v>
      </c>
      <c r="B73" s="138" t="s">
        <v>95</v>
      </c>
      <c r="C73" s="194" t="s">
        <v>164</v>
      </c>
      <c r="D73" s="139"/>
      <c r="E73" s="139" t="s">
        <v>78</v>
      </c>
      <c r="F73" s="139">
        <v>3</v>
      </c>
      <c r="G73" s="57">
        <f t="shared" si="11"/>
        <v>30</v>
      </c>
      <c r="H73" s="74">
        <f t="shared" si="12"/>
        <v>0</v>
      </c>
      <c r="I73" s="75">
        <f t="shared" si="12"/>
        <v>30</v>
      </c>
      <c r="J73" s="58"/>
      <c r="K73" s="58"/>
      <c r="L73" s="58"/>
      <c r="M73" s="58"/>
      <c r="N73" s="58"/>
      <c r="O73" s="140"/>
      <c r="P73" s="141"/>
      <c r="Q73" s="140"/>
      <c r="R73" s="141"/>
      <c r="S73" s="140"/>
      <c r="T73" s="141"/>
      <c r="U73" s="140"/>
      <c r="V73" s="141"/>
      <c r="W73" s="140"/>
      <c r="X73" s="141"/>
      <c r="Y73" s="140"/>
      <c r="Z73" s="141">
        <v>30</v>
      </c>
    </row>
    <row r="74" spans="1:26" ht="16.5" thickTop="1" thickBot="1" x14ac:dyDescent="0.3">
      <c r="A74" s="211" t="s">
        <v>25</v>
      </c>
      <c r="B74" s="212"/>
      <c r="C74" s="62"/>
      <c r="D74" s="63"/>
      <c r="E74" s="63"/>
      <c r="F74" s="64">
        <f>SUM(F59:F73)</f>
        <v>48</v>
      </c>
      <c r="G74" s="65">
        <f>SUM(G59:G73)</f>
        <v>540</v>
      </c>
      <c r="H74" s="66">
        <f t="shared" ref="H74:N74" si="13">SUM(H59:H73)</f>
        <v>285</v>
      </c>
      <c r="I74" s="142">
        <f t="shared" si="13"/>
        <v>255</v>
      </c>
      <c r="J74" s="142">
        <f t="shared" si="13"/>
        <v>0</v>
      </c>
      <c r="K74" s="142">
        <f t="shared" si="13"/>
        <v>0</v>
      </c>
      <c r="L74" s="142">
        <f t="shared" si="13"/>
        <v>0</v>
      </c>
      <c r="M74" s="142">
        <f t="shared" si="13"/>
        <v>0</v>
      </c>
      <c r="N74" s="142">
        <f t="shared" si="13"/>
        <v>0</v>
      </c>
      <c r="O74" s="66">
        <f t="shared" ref="O74:V74" si="14">SUM(O59:O73)</f>
        <v>0</v>
      </c>
      <c r="P74" s="67">
        <f t="shared" si="14"/>
        <v>0</v>
      </c>
      <c r="Q74" s="66">
        <f t="shared" si="14"/>
        <v>0</v>
      </c>
      <c r="R74" s="67">
        <f t="shared" si="14"/>
        <v>0</v>
      </c>
      <c r="S74" s="66">
        <f t="shared" si="14"/>
        <v>75</v>
      </c>
      <c r="T74" s="67">
        <f t="shared" si="14"/>
        <v>60</v>
      </c>
      <c r="U74" s="66">
        <f t="shared" si="14"/>
        <v>15</v>
      </c>
      <c r="V74" s="67">
        <f t="shared" si="14"/>
        <v>30</v>
      </c>
      <c r="W74" s="66">
        <f>SUM(W59:W73)</f>
        <v>120</v>
      </c>
      <c r="X74" s="67">
        <f>SUM(X59:X73)</f>
        <v>90</v>
      </c>
      <c r="Y74" s="66">
        <f>SUM(Y59:Y73)</f>
        <v>75</v>
      </c>
      <c r="Z74" s="67">
        <f>SUM(Z59:Z73)</f>
        <v>75</v>
      </c>
    </row>
    <row r="75" spans="1:26" ht="15.75" thickTop="1" x14ac:dyDescent="0.25">
      <c r="A75" s="213" t="s">
        <v>96</v>
      </c>
      <c r="B75" s="214"/>
      <c r="C75" s="214"/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</row>
    <row r="76" spans="1:26" ht="15.75" thickBot="1" x14ac:dyDescent="0.3">
      <c r="A76" s="215" t="s">
        <v>80</v>
      </c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1:26" ht="15.75" thickTop="1" x14ac:dyDescent="0.25">
      <c r="A77" s="143">
        <v>34</v>
      </c>
      <c r="B77" s="100" t="s">
        <v>97</v>
      </c>
      <c r="C77" s="195" t="s">
        <v>165</v>
      </c>
      <c r="D77" s="88"/>
      <c r="E77" s="88" t="s">
        <v>58</v>
      </c>
      <c r="F77" s="88">
        <v>3</v>
      </c>
      <c r="G77" s="91">
        <f t="shared" ref="G77:G90" si="15">SUM(H77:N77)</f>
        <v>30</v>
      </c>
      <c r="H77" s="92">
        <f t="shared" ref="H77:I90" si="16">O77+Q77+S77+U77+W77+Y77</f>
        <v>30</v>
      </c>
      <c r="I77" s="93">
        <f t="shared" si="16"/>
        <v>0</v>
      </c>
      <c r="J77" s="94"/>
      <c r="K77" s="94"/>
      <c r="L77" s="94"/>
      <c r="M77" s="94"/>
      <c r="N77" s="94"/>
      <c r="O77" s="99"/>
      <c r="P77" s="96"/>
      <c r="Q77" s="99"/>
      <c r="R77" s="96"/>
      <c r="S77" s="99">
        <v>30</v>
      </c>
      <c r="T77" s="98"/>
      <c r="U77" s="99"/>
      <c r="V77" s="96"/>
      <c r="W77" s="99"/>
      <c r="X77" s="98"/>
      <c r="Y77" s="99"/>
      <c r="Z77" s="96"/>
    </row>
    <row r="78" spans="1:26" x14ac:dyDescent="0.25">
      <c r="A78" s="144">
        <v>35</v>
      </c>
      <c r="B78" s="100" t="s">
        <v>98</v>
      </c>
      <c r="C78" s="195" t="s">
        <v>166</v>
      </c>
      <c r="D78" s="101"/>
      <c r="E78" s="101" t="s">
        <v>58</v>
      </c>
      <c r="F78" s="101">
        <v>3</v>
      </c>
      <c r="G78" s="37">
        <f t="shared" si="15"/>
        <v>30</v>
      </c>
      <c r="H78" s="38">
        <f t="shared" si="16"/>
        <v>30</v>
      </c>
      <c r="I78" s="104">
        <f t="shared" si="16"/>
        <v>0</v>
      </c>
      <c r="J78" s="39"/>
      <c r="K78" s="39"/>
      <c r="L78" s="39"/>
      <c r="M78" s="39"/>
      <c r="N78" s="39"/>
      <c r="O78" s="107"/>
      <c r="P78" s="106"/>
      <c r="Q78" s="107"/>
      <c r="R78" s="106"/>
      <c r="S78" s="107">
        <v>30</v>
      </c>
      <c r="T78" s="106"/>
      <c r="U78" s="107"/>
      <c r="V78" s="106"/>
      <c r="W78" s="107"/>
      <c r="X78" s="106"/>
      <c r="Y78" s="107"/>
      <c r="Z78" s="106"/>
    </row>
    <row r="79" spans="1:26" x14ac:dyDescent="0.25">
      <c r="A79" s="144">
        <v>36</v>
      </c>
      <c r="B79" s="100" t="s">
        <v>99</v>
      </c>
      <c r="C79" s="195" t="s">
        <v>167</v>
      </c>
      <c r="D79" s="88"/>
      <c r="E79" s="88" t="s">
        <v>56</v>
      </c>
      <c r="F79" s="88">
        <v>1</v>
      </c>
      <c r="G79" s="91">
        <f t="shared" si="15"/>
        <v>15</v>
      </c>
      <c r="H79" s="92">
        <f t="shared" si="16"/>
        <v>15</v>
      </c>
      <c r="I79" s="93">
        <f t="shared" si="16"/>
        <v>0</v>
      </c>
      <c r="J79" s="94"/>
      <c r="K79" s="94"/>
      <c r="L79" s="94"/>
      <c r="M79" s="94"/>
      <c r="N79" s="94"/>
      <c r="O79" s="99"/>
      <c r="P79" s="96"/>
      <c r="Q79" s="99"/>
      <c r="R79" s="96"/>
      <c r="S79" s="99"/>
      <c r="T79" s="96"/>
      <c r="U79" s="99"/>
      <c r="V79" s="96"/>
      <c r="W79" s="99">
        <v>15</v>
      </c>
      <c r="X79" s="96"/>
      <c r="Y79" s="99"/>
      <c r="Z79" s="96"/>
    </row>
    <row r="80" spans="1:26" x14ac:dyDescent="0.25">
      <c r="A80" s="144">
        <v>37</v>
      </c>
      <c r="B80" s="100" t="s">
        <v>100</v>
      </c>
      <c r="C80" s="195" t="s">
        <v>168</v>
      </c>
      <c r="D80" s="88" t="s">
        <v>58</v>
      </c>
      <c r="E80" s="88"/>
      <c r="F80" s="88">
        <v>5</v>
      </c>
      <c r="G80" s="91">
        <f t="shared" si="15"/>
        <v>60</v>
      </c>
      <c r="H80" s="92">
        <f t="shared" si="16"/>
        <v>30</v>
      </c>
      <c r="I80" s="93">
        <f t="shared" si="16"/>
        <v>30</v>
      </c>
      <c r="J80" s="94"/>
      <c r="K80" s="94"/>
      <c r="L80" s="94"/>
      <c r="M80" s="94"/>
      <c r="N80" s="94"/>
      <c r="O80" s="99"/>
      <c r="P80" s="96"/>
      <c r="Q80" s="99"/>
      <c r="R80" s="96"/>
      <c r="S80" s="99">
        <v>30</v>
      </c>
      <c r="T80" s="96">
        <v>30</v>
      </c>
      <c r="U80" s="99"/>
      <c r="V80" s="96"/>
      <c r="W80" s="99"/>
      <c r="X80" s="96"/>
      <c r="Y80" s="99"/>
      <c r="Z80" s="96"/>
    </row>
    <row r="81" spans="1:26" x14ac:dyDescent="0.25">
      <c r="A81" s="144">
        <v>38</v>
      </c>
      <c r="B81" s="100" t="s">
        <v>101</v>
      </c>
      <c r="C81" s="195" t="s">
        <v>169</v>
      </c>
      <c r="D81" s="88" t="s">
        <v>62</v>
      </c>
      <c r="E81" s="88"/>
      <c r="F81" s="88">
        <v>5</v>
      </c>
      <c r="G81" s="91">
        <f t="shared" si="15"/>
        <v>60</v>
      </c>
      <c r="H81" s="92">
        <f t="shared" si="16"/>
        <v>30</v>
      </c>
      <c r="I81" s="93">
        <f t="shared" si="16"/>
        <v>30</v>
      </c>
      <c r="J81" s="94"/>
      <c r="K81" s="94"/>
      <c r="L81" s="94"/>
      <c r="M81" s="94"/>
      <c r="N81" s="94"/>
      <c r="O81" s="99"/>
      <c r="P81" s="96"/>
      <c r="Q81" s="99"/>
      <c r="R81" s="96"/>
      <c r="S81" s="99"/>
      <c r="T81" s="96"/>
      <c r="U81" s="99">
        <v>30</v>
      </c>
      <c r="V81" s="96">
        <v>30</v>
      </c>
      <c r="W81" s="99"/>
      <c r="X81" s="96"/>
      <c r="Y81" s="99"/>
      <c r="Z81" s="96"/>
    </row>
    <row r="82" spans="1:26" x14ac:dyDescent="0.25">
      <c r="A82" s="144">
        <v>39</v>
      </c>
      <c r="B82" s="100" t="s">
        <v>102</v>
      </c>
      <c r="C82" s="195" t="s">
        <v>170</v>
      </c>
      <c r="D82" s="88"/>
      <c r="E82" s="88" t="s">
        <v>56</v>
      </c>
      <c r="F82" s="88">
        <v>3</v>
      </c>
      <c r="G82" s="91">
        <f t="shared" si="15"/>
        <v>30</v>
      </c>
      <c r="H82" s="92">
        <f t="shared" si="16"/>
        <v>30</v>
      </c>
      <c r="I82" s="93">
        <f t="shared" si="16"/>
        <v>0</v>
      </c>
      <c r="J82" s="94"/>
      <c r="K82" s="94"/>
      <c r="L82" s="94"/>
      <c r="M82" s="94"/>
      <c r="N82" s="94"/>
      <c r="O82" s="99"/>
      <c r="P82" s="96"/>
      <c r="Q82" s="99"/>
      <c r="R82" s="96"/>
      <c r="S82" s="99"/>
      <c r="T82" s="96"/>
      <c r="U82" s="99"/>
      <c r="V82" s="96"/>
      <c r="W82" s="99">
        <v>30</v>
      </c>
      <c r="X82" s="96"/>
      <c r="Y82" s="99"/>
      <c r="Z82" s="96"/>
    </row>
    <row r="83" spans="1:26" x14ac:dyDescent="0.25">
      <c r="A83" s="144">
        <v>40</v>
      </c>
      <c r="B83" s="100" t="s">
        <v>103</v>
      </c>
      <c r="C83" s="195" t="s">
        <v>171</v>
      </c>
      <c r="D83" s="88" t="s">
        <v>56</v>
      </c>
      <c r="E83" s="88"/>
      <c r="F83" s="88">
        <v>4</v>
      </c>
      <c r="G83" s="91">
        <f t="shared" si="15"/>
        <v>45</v>
      </c>
      <c r="H83" s="92">
        <f t="shared" si="16"/>
        <v>15</v>
      </c>
      <c r="I83" s="93">
        <f t="shared" si="16"/>
        <v>30</v>
      </c>
      <c r="J83" s="94"/>
      <c r="K83" s="94"/>
      <c r="L83" s="94"/>
      <c r="M83" s="94"/>
      <c r="N83" s="94"/>
      <c r="O83" s="99"/>
      <c r="P83" s="96"/>
      <c r="Q83" s="99"/>
      <c r="R83" s="96"/>
      <c r="S83" s="99"/>
      <c r="T83" s="96"/>
      <c r="U83" s="99"/>
      <c r="V83" s="96"/>
      <c r="W83" s="99">
        <v>15</v>
      </c>
      <c r="X83" s="96">
        <v>30</v>
      </c>
      <c r="Y83" s="99"/>
      <c r="Z83" s="96"/>
    </row>
    <row r="84" spans="1:26" x14ac:dyDescent="0.25">
      <c r="A84" s="144">
        <v>41</v>
      </c>
      <c r="B84" s="100" t="s">
        <v>104</v>
      </c>
      <c r="C84" s="195" t="s">
        <v>172</v>
      </c>
      <c r="D84" s="88"/>
      <c r="E84" s="88" t="s">
        <v>78</v>
      </c>
      <c r="F84" s="88">
        <v>3</v>
      </c>
      <c r="G84" s="91">
        <f t="shared" si="15"/>
        <v>30</v>
      </c>
      <c r="H84" s="92">
        <f t="shared" si="16"/>
        <v>30</v>
      </c>
      <c r="I84" s="93">
        <f t="shared" si="16"/>
        <v>0</v>
      </c>
      <c r="J84" s="94"/>
      <c r="K84" s="94"/>
      <c r="L84" s="94"/>
      <c r="M84" s="94"/>
      <c r="N84" s="94"/>
      <c r="O84" s="99"/>
      <c r="P84" s="96"/>
      <c r="Q84" s="99"/>
      <c r="R84" s="96"/>
      <c r="S84" s="99"/>
      <c r="T84" s="96"/>
      <c r="U84" s="99"/>
      <c r="V84" s="96"/>
      <c r="W84" s="99"/>
      <c r="X84" s="96"/>
      <c r="Y84" s="99">
        <v>30</v>
      </c>
      <c r="Z84" s="96"/>
    </row>
    <row r="85" spans="1:26" x14ac:dyDescent="0.25">
      <c r="A85" s="144">
        <v>42</v>
      </c>
      <c r="B85" s="145" t="s">
        <v>105</v>
      </c>
      <c r="C85" s="195" t="s">
        <v>173</v>
      </c>
      <c r="D85" s="101" t="s">
        <v>56</v>
      </c>
      <c r="E85" s="101"/>
      <c r="F85" s="101">
        <v>5</v>
      </c>
      <c r="G85" s="37">
        <f t="shared" si="15"/>
        <v>60</v>
      </c>
      <c r="H85" s="38">
        <f t="shared" si="16"/>
        <v>30</v>
      </c>
      <c r="I85" s="104">
        <f t="shared" si="16"/>
        <v>30</v>
      </c>
      <c r="J85" s="39"/>
      <c r="K85" s="39"/>
      <c r="L85" s="39"/>
      <c r="M85" s="39"/>
      <c r="N85" s="39"/>
      <c r="O85" s="107"/>
      <c r="P85" s="106"/>
      <c r="Q85" s="107"/>
      <c r="R85" s="106"/>
      <c r="S85" s="107"/>
      <c r="T85" s="136"/>
      <c r="U85" s="107"/>
      <c r="V85" s="106"/>
      <c r="W85" s="107">
        <v>30</v>
      </c>
      <c r="X85" s="136">
        <v>30</v>
      </c>
      <c r="Y85" s="107"/>
      <c r="Z85" s="106"/>
    </row>
    <row r="86" spans="1:26" x14ac:dyDescent="0.25">
      <c r="A86" s="144">
        <v>43</v>
      </c>
      <c r="B86" s="2" t="s">
        <v>106</v>
      </c>
      <c r="C86" s="195" t="s">
        <v>174</v>
      </c>
      <c r="D86" s="101" t="s">
        <v>78</v>
      </c>
      <c r="E86" s="101"/>
      <c r="F86" s="101">
        <v>4</v>
      </c>
      <c r="G86" s="37">
        <f t="shared" si="15"/>
        <v>45</v>
      </c>
      <c r="H86" s="38">
        <f t="shared" si="16"/>
        <v>15</v>
      </c>
      <c r="I86" s="104">
        <f t="shared" si="16"/>
        <v>30</v>
      </c>
      <c r="J86" s="39"/>
      <c r="K86" s="39"/>
      <c r="L86" s="39"/>
      <c r="M86" s="39"/>
      <c r="N86" s="39"/>
      <c r="O86" s="107"/>
      <c r="P86" s="106"/>
      <c r="Q86" s="107"/>
      <c r="R86" s="106"/>
      <c r="S86" s="107"/>
      <c r="T86" s="136"/>
      <c r="U86" s="107"/>
      <c r="V86" s="106"/>
      <c r="W86" s="107"/>
      <c r="X86" s="136"/>
      <c r="Y86" s="107">
        <v>15</v>
      </c>
      <c r="Z86" s="106">
        <v>30</v>
      </c>
    </row>
    <row r="87" spans="1:26" x14ac:dyDescent="0.25">
      <c r="A87" s="144">
        <v>44</v>
      </c>
      <c r="B87" s="100" t="s">
        <v>107</v>
      </c>
      <c r="C87" s="195" t="s">
        <v>175</v>
      </c>
      <c r="D87" s="101" t="s">
        <v>78</v>
      </c>
      <c r="E87" s="101"/>
      <c r="F87" s="101">
        <v>4</v>
      </c>
      <c r="G87" s="37">
        <f t="shared" si="15"/>
        <v>45</v>
      </c>
      <c r="H87" s="38">
        <f t="shared" si="16"/>
        <v>15</v>
      </c>
      <c r="I87" s="104">
        <f t="shared" si="16"/>
        <v>30</v>
      </c>
      <c r="J87" s="39"/>
      <c r="K87" s="39"/>
      <c r="L87" s="39"/>
      <c r="M87" s="39"/>
      <c r="N87" s="39"/>
      <c r="O87" s="107"/>
      <c r="P87" s="106"/>
      <c r="Q87" s="107"/>
      <c r="R87" s="106"/>
      <c r="S87" s="107"/>
      <c r="T87" s="136"/>
      <c r="U87" s="107"/>
      <c r="V87" s="106"/>
      <c r="W87" s="107"/>
      <c r="X87" s="136"/>
      <c r="Y87" s="107">
        <v>15</v>
      </c>
      <c r="Z87" s="106">
        <v>30</v>
      </c>
    </row>
    <row r="88" spans="1:26" x14ac:dyDescent="0.25">
      <c r="A88" s="144">
        <v>45</v>
      </c>
      <c r="B88" s="100" t="s">
        <v>108</v>
      </c>
      <c r="C88" s="195" t="s">
        <v>176</v>
      </c>
      <c r="D88" s="101"/>
      <c r="E88" s="101" t="s">
        <v>56</v>
      </c>
      <c r="F88" s="101">
        <v>3</v>
      </c>
      <c r="G88" s="37">
        <f t="shared" si="15"/>
        <v>30</v>
      </c>
      <c r="H88" s="38">
        <f t="shared" si="16"/>
        <v>0</v>
      </c>
      <c r="I88" s="104">
        <f t="shared" si="16"/>
        <v>30</v>
      </c>
      <c r="J88" s="39"/>
      <c r="K88" s="39"/>
      <c r="L88" s="39"/>
      <c r="M88" s="39"/>
      <c r="N88" s="39"/>
      <c r="O88" s="107"/>
      <c r="P88" s="106"/>
      <c r="Q88" s="107"/>
      <c r="R88" s="106"/>
      <c r="S88" s="107"/>
      <c r="T88" s="136"/>
      <c r="U88" s="107"/>
      <c r="V88" s="106"/>
      <c r="W88" s="107"/>
      <c r="X88" s="136">
        <v>30</v>
      </c>
      <c r="Y88" s="107"/>
      <c r="Z88" s="106"/>
    </row>
    <row r="89" spans="1:26" x14ac:dyDescent="0.25">
      <c r="A89" s="144">
        <v>46</v>
      </c>
      <c r="B89" s="100" t="s">
        <v>109</v>
      </c>
      <c r="C89" s="195" t="s">
        <v>177</v>
      </c>
      <c r="D89" s="101"/>
      <c r="E89" s="101" t="s">
        <v>78</v>
      </c>
      <c r="F89" s="101">
        <v>2</v>
      </c>
      <c r="G89" s="37">
        <f t="shared" si="15"/>
        <v>30</v>
      </c>
      <c r="H89" s="38">
        <f t="shared" si="16"/>
        <v>0</v>
      </c>
      <c r="I89" s="104">
        <f t="shared" si="16"/>
        <v>30</v>
      </c>
      <c r="J89" s="39"/>
      <c r="K89" s="39"/>
      <c r="L89" s="39"/>
      <c r="M89" s="39"/>
      <c r="N89" s="39"/>
      <c r="O89" s="107"/>
      <c r="P89" s="106"/>
      <c r="Q89" s="107"/>
      <c r="R89" s="106"/>
      <c r="S89" s="107"/>
      <c r="T89" s="106"/>
      <c r="U89" s="107"/>
      <c r="V89" s="106"/>
      <c r="W89" s="107"/>
      <c r="X89" s="106"/>
      <c r="Y89" s="107"/>
      <c r="Z89" s="106">
        <v>30</v>
      </c>
    </row>
    <row r="90" spans="1:26" ht="15.75" thickBot="1" x14ac:dyDescent="0.3">
      <c r="A90" s="146">
        <v>47</v>
      </c>
      <c r="B90" s="100" t="s">
        <v>110</v>
      </c>
      <c r="C90" s="195" t="s">
        <v>178</v>
      </c>
      <c r="D90" s="101"/>
      <c r="E90" s="101" t="s">
        <v>56</v>
      </c>
      <c r="F90" s="101">
        <v>3</v>
      </c>
      <c r="G90" s="37">
        <f t="shared" si="15"/>
        <v>30</v>
      </c>
      <c r="H90" s="38">
        <f t="shared" si="16"/>
        <v>0</v>
      </c>
      <c r="I90" s="104">
        <f t="shared" si="16"/>
        <v>30</v>
      </c>
      <c r="J90" s="39"/>
      <c r="K90" s="39"/>
      <c r="L90" s="39"/>
      <c r="M90" s="39"/>
      <c r="N90" s="39"/>
      <c r="O90" s="107"/>
      <c r="P90" s="106"/>
      <c r="Q90" s="107"/>
      <c r="R90" s="106"/>
      <c r="S90" s="107"/>
      <c r="T90" s="136"/>
      <c r="U90" s="107"/>
      <c r="V90" s="106"/>
      <c r="W90" s="107"/>
      <c r="X90" s="136">
        <v>30</v>
      </c>
      <c r="Y90" s="107"/>
      <c r="Z90" s="106"/>
    </row>
    <row r="91" spans="1:26" ht="16.5" thickTop="1" thickBot="1" x14ac:dyDescent="0.3">
      <c r="A91" s="217" t="s">
        <v>25</v>
      </c>
      <c r="B91" s="218"/>
      <c r="C91" s="111"/>
      <c r="D91" s="112"/>
      <c r="E91" s="112"/>
      <c r="F91" s="64">
        <f>SUM(F77:F90)</f>
        <v>48</v>
      </c>
      <c r="G91" s="65">
        <f t="shared" ref="G91:V91" si="17">SUM(G77:G90)</f>
        <v>540</v>
      </c>
      <c r="H91" s="66">
        <f t="shared" si="17"/>
        <v>270</v>
      </c>
      <c r="I91" s="142">
        <f t="shared" si="17"/>
        <v>270</v>
      </c>
      <c r="J91" s="142">
        <f t="shared" si="17"/>
        <v>0</v>
      </c>
      <c r="K91" s="142">
        <f t="shared" si="17"/>
        <v>0</v>
      </c>
      <c r="L91" s="142">
        <f t="shared" si="17"/>
        <v>0</v>
      </c>
      <c r="M91" s="142">
        <f t="shared" si="17"/>
        <v>0</v>
      </c>
      <c r="N91" s="142">
        <f t="shared" si="17"/>
        <v>0</v>
      </c>
      <c r="O91" s="66">
        <f t="shared" si="17"/>
        <v>0</v>
      </c>
      <c r="P91" s="67">
        <f t="shared" si="17"/>
        <v>0</v>
      </c>
      <c r="Q91" s="66">
        <f t="shared" si="17"/>
        <v>0</v>
      </c>
      <c r="R91" s="67">
        <f t="shared" si="17"/>
        <v>0</v>
      </c>
      <c r="S91" s="66">
        <f t="shared" si="17"/>
        <v>90</v>
      </c>
      <c r="T91" s="67">
        <f t="shared" si="17"/>
        <v>30</v>
      </c>
      <c r="U91" s="66">
        <f t="shared" si="17"/>
        <v>30</v>
      </c>
      <c r="V91" s="67">
        <f t="shared" si="17"/>
        <v>30</v>
      </c>
      <c r="W91" s="66">
        <f>SUM(W77:W90)</f>
        <v>90</v>
      </c>
      <c r="X91" s="67">
        <f>SUM(X77:X90)</f>
        <v>120</v>
      </c>
      <c r="Y91" s="66">
        <f>SUM(Y77:Y90)</f>
        <v>60</v>
      </c>
      <c r="Z91" s="67">
        <f>SUM(Z77:Z90)</f>
        <v>90</v>
      </c>
    </row>
    <row r="92" spans="1:26" ht="16.5" thickTop="1" thickBot="1" x14ac:dyDescent="0.3">
      <c r="A92" s="219" t="s">
        <v>111</v>
      </c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</row>
    <row r="93" spans="1:26" ht="16.5" thickTop="1" thickBot="1" x14ac:dyDescent="0.3">
      <c r="A93" s="147"/>
      <c r="B93" s="148" t="s">
        <v>116</v>
      </c>
      <c r="C93" s="198" t="s">
        <v>179</v>
      </c>
      <c r="D93" s="149"/>
      <c r="E93" s="150">
        <v>2</v>
      </c>
      <c r="F93" s="151">
        <v>7</v>
      </c>
      <c r="G93" s="152"/>
      <c r="H93" s="153"/>
      <c r="I93" s="154"/>
      <c r="J93" s="154"/>
      <c r="K93" s="154"/>
      <c r="L93" s="154"/>
      <c r="M93" s="154"/>
      <c r="N93" s="155"/>
      <c r="O93" s="156"/>
      <c r="P93" s="157"/>
      <c r="Q93" s="158"/>
      <c r="R93" s="159"/>
      <c r="S93" s="156"/>
      <c r="T93" s="157"/>
      <c r="U93" s="158"/>
      <c r="V93" s="159"/>
      <c r="W93" s="156"/>
      <c r="X93" s="157"/>
      <c r="Y93" s="158"/>
      <c r="Z93" s="159"/>
    </row>
    <row r="94" spans="1:26" ht="16.5" thickTop="1" thickBot="1" x14ac:dyDescent="0.3">
      <c r="A94" s="221" t="s">
        <v>112</v>
      </c>
      <c r="B94" s="222"/>
      <c r="C94" s="160"/>
      <c r="D94" s="223"/>
      <c r="E94" s="224"/>
      <c r="F94" s="161">
        <f t="shared" ref="F94:Z94" si="18">F21+F25+F33+F51+F56+F74+F93</f>
        <v>180</v>
      </c>
      <c r="G94" s="162">
        <f t="shared" si="18"/>
        <v>1890</v>
      </c>
      <c r="H94" s="162">
        <f t="shared" si="18"/>
        <v>855</v>
      </c>
      <c r="I94" s="162">
        <f t="shared" si="18"/>
        <v>825</v>
      </c>
      <c r="J94" s="162">
        <f t="shared" si="18"/>
        <v>0</v>
      </c>
      <c r="K94" s="162">
        <f t="shared" si="18"/>
        <v>0</v>
      </c>
      <c r="L94" s="162">
        <f t="shared" si="18"/>
        <v>120</v>
      </c>
      <c r="M94" s="162">
        <f t="shared" si="18"/>
        <v>90</v>
      </c>
      <c r="N94" s="163">
        <f t="shared" si="18"/>
        <v>0</v>
      </c>
      <c r="O94" s="164">
        <f t="shared" si="18"/>
        <v>135</v>
      </c>
      <c r="P94" s="165">
        <f t="shared" si="18"/>
        <v>210</v>
      </c>
      <c r="Q94" s="165">
        <f t="shared" si="18"/>
        <v>180</v>
      </c>
      <c r="R94" s="165">
        <f t="shared" si="18"/>
        <v>180</v>
      </c>
      <c r="S94" s="165">
        <f t="shared" si="18"/>
        <v>180</v>
      </c>
      <c r="T94" s="165">
        <f t="shared" si="18"/>
        <v>165</v>
      </c>
      <c r="U94" s="165">
        <f t="shared" si="18"/>
        <v>105</v>
      </c>
      <c r="V94" s="166">
        <f t="shared" si="18"/>
        <v>225</v>
      </c>
      <c r="W94" s="165">
        <f t="shared" si="18"/>
        <v>150</v>
      </c>
      <c r="X94" s="165">
        <f t="shared" si="18"/>
        <v>150</v>
      </c>
      <c r="Y94" s="165">
        <f t="shared" si="18"/>
        <v>105</v>
      </c>
      <c r="Z94" s="166">
        <f t="shared" si="18"/>
        <v>105</v>
      </c>
    </row>
    <row r="95" spans="1:26" ht="16.5" thickTop="1" thickBot="1" x14ac:dyDescent="0.3">
      <c r="A95" s="167"/>
      <c r="B95" s="167"/>
      <c r="C95" s="168"/>
      <c r="D95" s="169" t="s">
        <v>113</v>
      </c>
      <c r="E95" s="170"/>
      <c r="F95" s="170"/>
      <c r="G95" s="171">
        <f>SUM(O94:Z94)</f>
        <v>1890</v>
      </c>
      <c r="H95" s="170"/>
      <c r="I95" s="170"/>
      <c r="J95" s="170"/>
      <c r="K95" s="170"/>
      <c r="L95" s="170"/>
      <c r="M95" s="170"/>
      <c r="N95" s="170"/>
      <c r="O95" s="210">
        <f>O94+P94</f>
        <v>345</v>
      </c>
      <c r="P95" s="202"/>
      <c r="Q95" s="202">
        <f>Q94+R94</f>
        <v>360</v>
      </c>
      <c r="R95" s="202"/>
      <c r="S95" s="202">
        <f>S94+T94</f>
        <v>345</v>
      </c>
      <c r="T95" s="202"/>
      <c r="U95" s="202">
        <f>U94+V94</f>
        <v>330</v>
      </c>
      <c r="V95" s="203"/>
      <c r="W95" s="202">
        <f>W94+X94</f>
        <v>300</v>
      </c>
      <c r="X95" s="202"/>
      <c r="Y95" s="202">
        <f>Y94+Z94</f>
        <v>210</v>
      </c>
      <c r="Z95" s="203"/>
    </row>
    <row r="96" spans="1:26" ht="16.5" thickTop="1" thickBot="1" x14ac:dyDescent="0.3">
      <c r="A96" s="167"/>
      <c r="B96" s="167"/>
      <c r="C96" s="168"/>
      <c r="D96" s="169" t="s">
        <v>114</v>
      </c>
      <c r="E96" s="169"/>
      <c r="F96" s="169"/>
      <c r="G96" s="171">
        <f>SUM(H94:N94)</f>
        <v>1890</v>
      </c>
      <c r="H96" s="169"/>
      <c r="I96" s="170"/>
      <c r="J96" s="204" t="s">
        <v>115</v>
      </c>
      <c r="K96" s="204"/>
      <c r="L96" s="204"/>
      <c r="M96" s="204"/>
      <c r="N96" s="204"/>
      <c r="O96" s="172">
        <f>COUNTIF($D15:$D73,1)</f>
        <v>4</v>
      </c>
      <c r="P96" s="173">
        <f>COUNTIF($E15:$E73,1)</f>
        <v>3</v>
      </c>
      <c r="Q96" s="174">
        <f>COUNTIF($D15:$D73,2)</f>
        <v>3</v>
      </c>
      <c r="R96" s="173">
        <f>COUNTIF($E15:$E73,2)</f>
        <v>6</v>
      </c>
      <c r="S96" s="174">
        <f>COUNTIF($D15:$D73,3)</f>
        <v>4</v>
      </c>
      <c r="T96" s="173">
        <f>COUNTIF($E15:$E73,3)</f>
        <v>3</v>
      </c>
      <c r="U96" s="174">
        <f>COUNTIF($D15:$D73,4)</f>
        <v>4</v>
      </c>
      <c r="V96" s="175">
        <f>COUNTIF($E15:$E73,4)</f>
        <v>5</v>
      </c>
      <c r="W96" s="174">
        <f>COUNTIF($D15:$D73,5)</f>
        <v>3</v>
      </c>
      <c r="X96" s="173">
        <f>COUNTIF($E15:$E73,5)</f>
        <v>6</v>
      </c>
      <c r="Y96" s="174">
        <f>COUNTIF($D15:$D73,6)</f>
        <v>0</v>
      </c>
      <c r="Z96" s="175">
        <f>COUNTIF($E15:$E73,6)</f>
        <v>7</v>
      </c>
    </row>
    <row r="97" spans="1:26" ht="16.5" thickTop="1" thickBot="1" x14ac:dyDescent="0.3">
      <c r="A97" s="3"/>
      <c r="B97" s="3"/>
      <c r="C97" s="176"/>
      <c r="D97" s="170"/>
      <c r="E97" s="170"/>
      <c r="F97" s="170"/>
      <c r="G97" s="177" t="str">
        <f>IF(G95=G96,"","BŁĄD !!! SPRAWDŹ WIERSZ OGÓŁEM")</f>
        <v/>
      </c>
      <c r="H97" s="170"/>
      <c r="I97" s="170"/>
      <c r="J97" s="170"/>
      <c r="K97" s="170"/>
      <c r="L97" s="170"/>
      <c r="M97" s="170"/>
      <c r="N97" s="170"/>
      <c r="O97" s="178" t="str">
        <f>IF(O96&gt;5,"za dużo E","ok")</f>
        <v>ok</v>
      </c>
      <c r="P97" s="179"/>
      <c r="Q97" s="180" t="str">
        <f>IF(Q96&gt;5,"za dużo E","ok")</f>
        <v>ok</v>
      </c>
      <c r="R97" s="179"/>
      <c r="S97" s="180" t="str">
        <f>IF(S96&gt;5,"za dużo E","ok")</f>
        <v>ok</v>
      </c>
      <c r="T97" s="179"/>
      <c r="U97" s="180" t="str">
        <f>IF(U96&gt;5,"za dużo E","ok")</f>
        <v>ok</v>
      </c>
      <c r="V97" s="181"/>
      <c r="W97" s="180" t="str">
        <f>IF(W96&gt;5,"za dużo E","ok")</f>
        <v>ok</v>
      </c>
      <c r="X97" s="179"/>
      <c r="Y97" s="180" t="str">
        <f>IF(Y96&gt;5,"za dużo E","ok")</f>
        <v>ok</v>
      </c>
      <c r="Z97" s="181"/>
    </row>
    <row r="98" spans="1:26" ht="16.5" thickTop="1" thickBot="1" x14ac:dyDescent="0.3">
      <c r="A98" s="206" t="s">
        <v>112</v>
      </c>
      <c r="B98" s="207"/>
      <c r="C98" s="182"/>
      <c r="D98" s="208"/>
      <c r="E98" s="209"/>
      <c r="F98" s="183">
        <f t="shared" ref="F98:Z98" si="19">F21+F25+F33+F51+F56+F91+F93</f>
        <v>180</v>
      </c>
      <c r="G98" s="184">
        <f t="shared" si="19"/>
        <v>1890</v>
      </c>
      <c r="H98" s="184">
        <f t="shared" si="19"/>
        <v>840</v>
      </c>
      <c r="I98" s="184">
        <f t="shared" si="19"/>
        <v>840</v>
      </c>
      <c r="J98" s="184">
        <f t="shared" si="19"/>
        <v>0</v>
      </c>
      <c r="K98" s="184">
        <f t="shared" si="19"/>
        <v>0</v>
      </c>
      <c r="L98" s="184">
        <f t="shared" si="19"/>
        <v>120</v>
      </c>
      <c r="M98" s="184">
        <f t="shared" si="19"/>
        <v>90</v>
      </c>
      <c r="N98" s="185">
        <f t="shared" si="19"/>
        <v>0</v>
      </c>
      <c r="O98" s="186">
        <f t="shared" si="19"/>
        <v>135</v>
      </c>
      <c r="P98" s="187">
        <f t="shared" si="19"/>
        <v>210</v>
      </c>
      <c r="Q98" s="187">
        <f t="shared" si="19"/>
        <v>180</v>
      </c>
      <c r="R98" s="187">
        <f t="shared" si="19"/>
        <v>180</v>
      </c>
      <c r="S98" s="187">
        <f t="shared" si="19"/>
        <v>195</v>
      </c>
      <c r="T98" s="187">
        <f t="shared" si="19"/>
        <v>135</v>
      </c>
      <c r="U98" s="187">
        <f t="shared" si="19"/>
        <v>120</v>
      </c>
      <c r="V98" s="188">
        <f t="shared" si="19"/>
        <v>225</v>
      </c>
      <c r="W98" s="187">
        <f t="shared" si="19"/>
        <v>120</v>
      </c>
      <c r="X98" s="187">
        <f t="shared" si="19"/>
        <v>180</v>
      </c>
      <c r="Y98" s="187">
        <f t="shared" si="19"/>
        <v>90</v>
      </c>
      <c r="Z98" s="188">
        <f t="shared" si="19"/>
        <v>120</v>
      </c>
    </row>
    <row r="99" spans="1:26" ht="16.5" thickTop="1" thickBot="1" x14ac:dyDescent="0.3">
      <c r="A99" s="167"/>
      <c r="B99" s="167"/>
      <c r="C99" s="168"/>
      <c r="D99" s="169" t="s">
        <v>113</v>
      </c>
      <c r="E99" s="170"/>
      <c r="F99" s="170"/>
      <c r="G99" s="171">
        <f>SUM(O98:Z98)</f>
        <v>1890</v>
      </c>
      <c r="H99" s="170"/>
      <c r="I99" s="170"/>
      <c r="J99" s="170"/>
      <c r="K99" s="170"/>
      <c r="L99" s="170"/>
      <c r="M99" s="170"/>
      <c r="N99" s="170"/>
      <c r="O99" s="210">
        <f>O98+P98</f>
        <v>345</v>
      </c>
      <c r="P99" s="202"/>
      <c r="Q99" s="202">
        <f>Q98+R98</f>
        <v>360</v>
      </c>
      <c r="R99" s="202"/>
      <c r="S99" s="202">
        <f>S98+T98</f>
        <v>330</v>
      </c>
      <c r="T99" s="202"/>
      <c r="U99" s="202">
        <f>U98+V98</f>
        <v>345</v>
      </c>
      <c r="V99" s="203"/>
      <c r="W99" s="202">
        <f>W98+X98</f>
        <v>300</v>
      </c>
      <c r="X99" s="202"/>
      <c r="Y99" s="202">
        <f>Y98+Z98</f>
        <v>210</v>
      </c>
      <c r="Z99" s="203"/>
    </row>
    <row r="100" spans="1:26" ht="16.5" thickTop="1" thickBot="1" x14ac:dyDescent="0.3">
      <c r="A100" s="167"/>
      <c r="B100" s="167"/>
      <c r="C100" s="168"/>
      <c r="D100" s="169" t="s">
        <v>114</v>
      </c>
      <c r="E100" s="169"/>
      <c r="F100" s="169"/>
      <c r="G100" s="171">
        <f>SUM(H98:N98)</f>
        <v>1890</v>
      </c>
      <c r="H100" s="169"/>
      <c r="I100" s="170"/>
      <c r="J100" s="204" t="s">
        <v>115</v>
      </c>
      <c r="K100" s="204"/>
      <c r="L100" s="204"/>
      <c r="M100" s="204"/>
      <c r="N100" s="204"/>
      <c r="O100" s="172">
        <f>COUNTIF($D15:$D55,1)+COUNTIF($D77:$D90,1)</f>
        <v>4</v>
      </c>
      <c r="P100" s="174">
        <f>COUNTIF($E15:$E55,1)+COUNTIF($E77:$E90,1)</f>
        <v>3</v>
      </c>
      <c r="Q100" s="174">
        <f>COUNTIF($D15:$D55,2)+COUNTIF($D77:$D90,2)</f>
        <v>3</v>
      </c>
      <c r="R100" s="174">
        <f>COUNTIF($E15:$E55,2)+COUNTIF($E77:$E90,2)</f>
        <v>6</v>
      </c>
      <c r="S100" s="174">
        <f>COUNTIF($D15:$D55,3)+COUNTIF($D77:$D90,3)</f>
        <v>3</v>
      </c>
      <c r="T100" s="174">
        <f>COUNTIF($E15:$E55,3)+COUNTIF($E77:$E90,3)</f>
        <v>4</v>
      </c>
      <c r="U100" s="174">
        <f>COUNTIF($D15:$D55,4)+COUNTIF($D77:$D90,4)</f>
        <v>5</v>
      </c>
      <c r="V100" s="189">
        <f>COUNTIF($E15:$E55,4)+COUNTIF($E77:$E90,4)</f>
        <v>4</v>
      </c>
      <c r="W100" s="174">
        <f>COUNTIF($D15:$D55,5)+COUNTIF($D77:$D90,5)</f>
        <v>3</v>
      </c>
      <c r="X100" s="174">
        <f>COUNTIF($E15:$E55,5)+COUNTIF($E77:$E90,5)</f>
        <v>6</v>
      </c>
      <c r="Y100" s="174">
        <f>COUNTIF($D15:$D55,6)+COUNTIF($D77:$D90,4)</f>
        <v>1</v>
      </c>
      <c r="Z100" s="189">
        <f>COUNTIF($E15:$E55,4)+COUNTIF($E77:$E90,6)</f>
        <v>6</v>
      </c>
    </row>
    <row r="101" spans="1:26" ht="16.5" thickTop="1" thickBot="1" x14ac:dyDescent="0.3">
      <c r="A101" s="3"/>
      <c r="B101" s="2"/>
      <c r="C101" s="4"/>
      <c r="D101" s="190"/>
      <c r="E101" s="190"/>
      <c r="F101" s="190"/>
      <c r="G101" s="191"/>
      <c r="H101" s="190"/>
      <c r="I101" s="190"/>
      <c r="J101" s="190"/>
      <c r="K101" s="190"/>
      <c r="L101" s="190"/>
      <c r="M101" s="190"/>
      <c r="N101" s="170"/>
      <c r="O101" s="178" t="str">
        <f>IF(O100&gt;5,"za dużo E","ok")</f>
        <v>ok</v>
      </c>
      <c r="P101" s="179"/>
      <c r="Q101" s="180" t="str">
        <f>IF(Q100&gt;5,"za dużo E","ok")</f>
        <v>ok</v>
      </c>
      <c r="R101" s="179"/>
      <c r="S101" s="180" t="str">
        <f>IF(S100&gt;5,"za dużo E","ok")</f>
        <v>ok</v>
      </c>
      <c r="T101" s="179"/>
      <c r="U101" s="180" t="str">
        <f>IF(U100&gt;5,"za dużo E","ok")</f>
        <v>ok</v>
      </c>
      <c r="V101" s="181"/>
      <c r="W101" s="180" t="str">
        <f>IF(W100&gt;5,"za dużo E","ok")</f>
        <v>ok</v>
      </c>
      <c r="X101" s="179"/>
      <c r="Y101" s="180" t="str">
        <f>IF(Y100&gt;5,"za dużo E","ok")</f>
        <v>ok</v>
      </c>
      <c r="Z101" s="181"/>
    </row>
    <row r="102" spans="1:26" x14ac:dyDescent="0.25">
      <c r="A102" s="1"/>
      <c r="B102" s="2"/>
      <c r="C102" s="4"/>
      <c r="D102" s="190"/>
      <c r="E102" s="190"/>
      <c r="F102" s="190"/>
      <c r="G102" s="191"/>
      <c r="H102" s="190"/>
      <c r="I102" s="190"/>
      <c r="J102" s="190"/>
      <c r="K102" s="190"/>
      <c r="L102" s="190"/>
      <c r="M102" s="190"/>
      <c r="N102" s="190"/>
      <c r="O102" s="205" t="str">
        <f>IF((O96+Q96)&gt;8,"za dużo E","ok")</f>
        <v>ok</v>
      </c>
      <c r="P102" s="205"/>
      <c r="Q102" s="205"/>
      <c r="R102" s="205"/>
      <c r="S102" s="205" t="str">
        <f>IF((S96+U96)&gt;8,"za dużo E","ok")</f>
        <v>ok</v>
      </c>
      <c r="T102" s="205"/>
      <c r="U102" s="205"/>
      <c r="V102" s="205"/>
      <c r="W102" s="205" t="str">
        <f>IF((W96+Y96)&gt;8,"za dużo E","ok")</f>
        <v>ok</v>
      </c>
      <c r="X102" s="205"/>
      <c r="Y102" s="205"/>
      <c r="Z102" s="205"/>
    </row>
    <row r="103" spans="1:26" x14ac:dyDescent="0.25">
      <c r="A103" s="1"/>
      <c r="B103" s="2"/>
      <c r="C103" s="2"/>
      <c r="D103" s="190"/>
      <c r="E103" s="190"/>
      <c r="F103" s="190"/>
      <c r="G103" s="191"/>
      <c r="H103" s="190"/>
      <c r="I103" s="190"/>
      <c r="J103" s="190"/>
      <c r="K103" s="190"/>
      <c r="L103" s="190"/>
      <c r="M103" s="190"/>
      <c r="N103" s="190"/>
      <c r="O103" s="201" t="str">
        <f>IF((O100+Q100)&gt;8,"za dużo E","ok")</f>
        <v>ok</v>
      </c>
      <c r="P103" s="201"/>
      <c r="Q103" s="201"/>
      <c r="R103" s="201"/>
      <c r="S103" s="201" t="str">
        <f>IF((S100+U100)&gt;8,"za dużo E","ok")</f>
        <v>ok</v>
      </c>
      <c r="T103" s="201"/>
      <c r="U103" s="201"/>
      <c r="V103" s="201"/>
      <c r="W103" s="201" t="str">
        <f>IF((W100+Y100)&gt;8,"za dużo E","ok")</f>
        <v>ok</v>
      </c>
      <c r="X103" s="201"/>
      <c r="Y103" s="201"/>
      <c r="Z103" s="201"/>
    </row>
    <row r="104" spans="1:26" x14ac:dyDescent="0.25">
      <c r="A104" s="1"/>
      <c r="B104" s="2"/>
      <c r="C104" s="190"/>
      <c r="D104" s="2"/>
      <c r="E104" s="2"/>
      <c r="F104" s="2"/>
      <c r="G104" s="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1"/>
      <c r="B105" s="2"/>
      <c r="C105" s="190"/>
      <c r="D105" s="2"/>
      <c r="E105" s="2"/>
      <c r="F105" s="2"/>
      <c r="G105" s="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1"/>
      <c r="B106" s="2"/>
      <c r="C106" s="190"/>
      <c r="D106" s="2"/>
      <c r="E106" s="2"/>
      <c r="F106" s="2"/>
      <c r="G106" s="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1"/>
      <c r="B107" s="192"/>
      <c r="C107" s="190"/>
      <c r="D107" s="2"/>
      <c r="E107" s="2"/>
      <c r="F107" s="2"/>
      <c r="G107" s="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9" spans="1:26" x14ac:dyDescent="0.25">
      <c r="B109" s="2"/>
      <c r="C109" s="193"/>
    </row>
    <row r="110" spans="1:26" x14ac:dyDescent="0.25">
      <c r="B110" s="2"/>
      <c r="C110" s="193"/>
    </row>
  </sheetData>
  <mergeCells count="47">
    <mergeCell ref="W1:Z1"/>
    <mergeCell ref="A2:Z2"/>
    <mergeCell ref="G10:N11"/>
    <mergeCell ref="O10:R10"/>
    <mergeCell ref="S10:V10"/>
    <mergeCell ref="W10:Z10"/>
    <mergeCell ref="A58:V58"/>
    <mergeCell ref="A14:Z14"/>
    <mergeCell ref="A21:B21"/>
    <mergeCell ref="A22:Z22"/>
    <mergeCell ref="A25:B25"/>
    <mergeCell ref="A26:Z26"/>
    <mergeCell ref="A33:B33"/>
    <mergeCell ref="A34:Z34"/>
    <mergeCell ref="A51:B51"/>
    <mergeCell ref="A52:Z52"/>
    <mergeCell ref="A56:B56"/>
    <mergeCell ref="A57:Z57"/>
    <mergeCell ref="Y95:Z95"/>
    <mergeCell ref="A74:B74"/>
    <mergeCell ref="A75:Z75"/>
    <mergeCell ref="A76:Z76"/>
    <mergeCell ref="A91:B91"/>
    <mergeCell ref="A92:Z92"/>
    <mergeCell ref="A94:B94"/>
    <mergeCell ref="D94:E94"/>
    <mergeCell ref="O95:P95"/>
    <mergeCell ref="Q95:R95"/>
    <mergeCell ref="S95:T95"/>
    <mergeCell ref="U95:V95"/>
    <mergeCell ref="W95:X95"/>
    <mergeCell ref="A98:B98"/>
    <mergeCell ref="D98:E98"/>
    <mergeCell ref="O99:P99"/>
    <mergeCell ref="Q99:R99"/>
    <mergeCell ref="S99:T99"/>
    <mergeCell ref="J100:N100"/>
    <mergeCell ref="O102:R102"/>
    <mergeCell ref="S102:V102"/>
    <mergeCell ref="W102:Z102"/>
    <mergeCell ref="J96:N96"/>
    <mergeCell ref="O103:R103"/>
    <mergeCell ref="S103:V103"/>
    <mergeCell ref="W103:Z103"/>
    <mergeCell ref="U99:V99"/>
    <mergeCell ref="W99:X99"/>
    <mergeCell ref="Y99:Z99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PS1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Przygodzka</dc:creator>
  <cp:lastModifiedBy>Wiszniewska Jolanta</cp:lastModifiedBy>
  <dcterms:created xsi:type="dcterms:W3CDTF">2026-03-02T20:56:31Z</dcterms:created>
  <dcterms:modified xsi:type="dcterms:W3CDTF">2026-03-09T09:40:29Z</dcterms:modified>
</cp:coreProperties>
</file>